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  <customWorkbookViews>
    <customWorkbookView name="Захарова - Личное представление" guid="{AD806CB4-2DD6-46C3-ACE0-9F8A1EE30DA3}" mergeInterval="0" personalView="1" maximized="1" windowWidth="1362" windowHeight="523" activeSheetId="1"/>
  </customWorkbookViews>
</workbook>
</file>

<file path=xl/calcChain.xml><?xml version="1.0" encoding="utf-8"?>
<calcChain xmlns="http://schemas.openxmlformats.org/spreadsheetml/2006/main">
  <c r="G179" i="1" l="1"/>
  <c r="H179" i="1"/>
  <c r="I179" i="1"/>
  <c r="G180" i="1"/>
  <c r="H180" i="1"/>
  <c r="I180" i="1"/>
  <c r="H181" i="1"/>
  <c r="I181" i="1"/>
  <c r="G182" i="1"/>
  <c r="H182" i="1"/>
  <c r="I182" i="1"/>
  <c r="G183" i="1"/>
  <c r="H183" i="1"/>
  <c r="I183" i="1"/>
  <c r="J179" i="1"/>
  <c r="J180" i="1"/>
  <c r="J181" i="1"/>
  <c r="J182" i="1"/>
  <c r="J183" i="1"/>
  <c r="L179" i="1"/>
  <c r="L180" i="1"/>
  <c r="L181" i="1"/>
  <c r="L182" i="1"/>
  <c r="L183" i="1"/>
  <c r="F179" i="1"/>
  <c r="F180" i="1"/>
  <c r="F181" i="1"/>
  <c r="F182" i="1"/>
  <c r="F183" i="1"/>
  <c r="E179" i="1"/>
  <c r="E180" i="1"/>
  <c r="E181" i="1"/>
  <c r="E182" i="1"/>
  <c r="E183" i="1"/>
  <c r="L161" i="1"/>
  <c r="L164" i="1"/>
  <c r="K165" i="1"/>
  <c r="G160" i="1"/>
  <c r="H160" i="1"/>
  <c r="I160" i="1"/>
  <c r="G161" i="1"/>
  <c r="H161" i="1"/>
  <c r="I161" i="1"/>
  <c r="G162" i="1"/>
  <c r="H162" i="1"/>
  <c r="I162" i="1"/>
  <c r="G163" i="1"/>
  <c r="I163" i="1"/>
  <c r="G164" i="1"/>
  <c r="I164" i="1"/>
  <c r="J160" i="1"/>
  <c r="J161" i="1"/>
  <c r="J162" i="1"/>
  <c r="J163" i="1"/>
  <c r="J164" i="1"/>
  <c r="F160" i="1"/>
  <c r="F161" i="1"/>
  <c r="F162" i="1"/>
  <c r="F163" i="1"/>
  <c r="F164" i="1"/>
  <c r="E160" i="1"/>
  <c r="E161" i="1"/>
  <c r="E162" i="1"/>
  <c r="E163" i="1"/>
  <c r="E164" i="1"/>
  <c r="G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I165" i="1" s="1"/>
  <c r="J141" i="1"/>
  <c r="J142" i="1"/>
  <c r="J143" i="1"/>
  <c r="J144" i="1"/>
  <c r="J145" i="1"/>
  <c r="J165" i="1" s="1"/>
  <c r="L141" i="1"/>
  <c r="L142" i="1"/>
  <c r="L143" i="1"/>
  <c r="L144" i="1"/>
  <c r="L145" i="1"/>
  <c r="L165" i="1" s="1"/>
  <c r="F141" i="1"/>
  <c r="F142" i="1"/>
  <c r="F143" i="1"/>
  <c r="F144" i="1"/>
  <c r="F145" i="1"/>
  <c r="F165" i="1" s="1"/>
  <c r="E141" i="1"/>
  <c r="E142" i="1"/>
  <c r="E143" i="1"/>
  <c r="E144" i="1"/>
  <c r="E145" i="1"/>
  <c r="E165" i="1" s="1"/>
  <c r="G122" i="1"/>
  <c r="H122" i="1"/>
  <c r="I122" i="1"/>
  <c r="G123" i="1"/>
  <c r="G124" i="1"/>
  <c r="H124" i="1"/>
  <c r="I124" i="1"/>
  <c r="G125" i="1"/>
  <c r="H125" i="1"/>
  <c r="I125" i="1"/>
  <c r="G126" i="1"/>
  <c r="H126" i="1"/>
  <c r="I126" i="1"/>
  <c r="J122" i="1"/>
  <c r="J123" i="1"/>
  <c r="J124" i="1"/>
  <c r="J125" i="1"/>
  <c r="J126" i="1"/>
  <c r="L122" i="1"/>
  <c r="L123" i="1"/>
  <c r="L124" i="1"/>
  <c r="L125" i="1"/>
  <c r="L126" i="1"/>
  <c r="F122" i="1"/>
  <c r="F123" i="1"/>
  <c r="F124" i="1"/>
  <c r="F125" i="1"/>
  <c r="F126" i="1"/>
  <c r="E122" i="1"/>
  <c r="E123" i="1"/>
  <c r="E124" i="1"/>
  <c r="E125" i="1"/>
  <c r="E126" i="1"/>
  <c r="G103" i="1"/>
  <c r="I104" i="1"/>
  <c r="I105" i="1"/>
  <c r="G106" i="1"/>
  <c r="H106" i="1"/>
  <c r="I106" i="1"/>
  <c r="G107" i="1"/>
  <c r="H107" i="1"/>
  <c r="I107" i="1"/>
  <c r="J103" i="1"/>
  <c r="J104" i="1"/>
  <c r="J105" i="1"/>
  <c r="J106" i="1"/>
  <c r="J107" i="1"/>
  <c r="L103" i="1"/>
  <c r="L104" i="1"/>
  <c r="L105" i="1"/>
  <c r="L106" i="1"/>
  <c r="L107" i="1"/>
  <c r="F103" i="1"/>
  <c r="F104" i="1"/>
  <c r="F105" i="1"/>
  <c r="F106" i="1"/>
  <c r="F107" i="1"/>
  <c r="E103" i="1"/>
  <c r="E104" i="1"/>
  <c r="E105" i="1"/>
  <c r="E106" i="1"/>
  <c r="E107" i="1"/>
  <c r="J84" i="1"/>
  <c r="J85" i="1"/>
  <c r="J86" i="1"/>
  <c r="J87" i="1"/>
  <c r="J88" i="1"/>
  <c r="G84" i="1"/>
  <c r="G85" i="1"/>
  <c r="H85" i="1"/>
  <c r="G86" i="1"/>
  <c r="I86" i="1"/>
  <c r="G87" i="1"/>
  <c r="H87" i="1"/>
  <c r="I87" i="1"/>
  <c r="G88" i="1"/>
  <c r="H88" i="1"/>
  <c r="I88" i="1"/>
  <c r="L84" i="1"/>
  <c r="L85" i="1"/>
  <c r="L86" i="1"/>
  <c r="L87" i="1"/>
  <c r="L88" i="1"/>
  <c r="F84" i="1"/>
  <c r="F85" i="1"/>
  <c r="F86" i="1"/>
  <c r="F87" i="1"/>
  <c r="F88" i="1"/>
  <c r="E88" i="1"/>
  <c r="E85" i="1"/>
  <c r="E86" i="1"/>
  <c r="E87" i="1"/>
  <c r="L67" i="1"/>
  <c r="L66" i="1"/>
  <c r="L68" i="1"/>
  <c r="G65" i="1"/>
  <c r="H65" i="1"/>
  <c r="I65" i="1"/>
  <c r="G66" i="1"/>
  <c r="H66" i="1"/>
  <c r="I66" i="1"/>
  <c r="G67" i="1"/>
  <c r="H67" i="1"/>
  <c r="I67" i="1"/>
  <c r="G68" i="1"/>
  <c r="H68" i="1"/>
  <c r="I68" i="1"/>
  <c r="F66" i="1"/>
  <c r="F67" i="1"/>
  <c r="F68" i="1"/>
  <c r="I69" i="1"/>
  <c r="K69" i="1"/>
  <c r="E65" i="1"/>
  <c r="E66" i="1"/>
  <c r="E67" i="1"/>
  <c r="E68" i="1"/>
  <c r="J46" i="1"/>
  <c r="J47" i="1"/>
  <c r="J48" i="1"/>
  <c r="J49" i="1"/>
  <c r="J50" i="1"/>
  <c r="G46" i="1"/>
  <c r="I46" i="1"/>
  <c r="I47" i="1"/>
  <c r="G49" i="1"/>
  <c r="H49" i="1"/>
  <c r="I49" i="1"/>
  <c r="G50" i="1"/>
  <c r="I50" i="1"/>
  <c r="I51" i="1"/>
  <c r="K51" i="1"/>
  <c r="F46" i="1"/>
  <c r="F47" i="1"/>
  <c r="F48" i="1"/>
  <c r="F49" i="1"/>
  <c r="F50" i="1"/>
  <c r="E46" i="1"/>
  <c r="E47" i="1"/>
  <c r="E48" i="1"/>
  <c r="E49" i="1"/>
  <c r="E50" i="1"/>
  <c r="L26" i="1"/>
  <c r="L27" i="1"/>
  <c r="L28" i="1"/>
  <c r="L29" i="1"/>
  <c r="L30" i="1"/>
  <c r="L69" i="1" s="1"/>
  <c r="J26" i="1"/>
  <c r="J27" i="1"/>
  <c r="J28" i="1"/>
  <c r="J51" i="1" s="1"/>
  <c r="J29" i="1"/>
  <c r="J30" i="1"/>
  <c r="G26" i="1"/>
  <c r="H26" i="1"/>
  <c r="G27" i="1"/>
  <c r="H27" i="1"/>
  <c r="I27" i="1"/>
  <c r="G28" i="1"/>
  <c r="G51" i="1" s="1"/>
  <c r="H28" i="1"/>
  <c r="G29" i="1"/>
  <c r="H29" i="1"/>
  <c r="I29" i="1"/>
  <c r="G30" i="1"/>
  <c r="G69" i="1" s="1"/>
  <c r="H30" i="1"/>
  <c r="F26" i="1"/>
  <c r="F27" i="1"/>
  <c r="F29" i="1"/>
  <c r="F30" i="1"/>
  <c r="F69" i="1" s="1"/>
  <c r="E27" i="1"/>
  <c r="E28" i="1"/>
  <c r="E29" i="1"/>
  <c r="E30" i="1"/>
  <c r="E69" i="1" s="1"/>
  <c r="L6" i="1"/>
  <c r="L7" i="1"/>
  <c r="L8" i="1"/>
  <c r="L9" i="1"/>
  <c r="L10" i="1"/>
  <c r="J7" i="1"/>
  <c r="J8" i="1"/>
  <c r="J9" i="1"/>
  <c r="J10" i="1"/>
  <c r="G7" i="1"/>
  <c r="H7" i="1"/>
  <c r="I7" i="1"/>
  <c r="G8" i="1"/>
  <c r="H8" i="1"/>
  <c r="G9" i="1"/>
  <c r="H9" i="1"/>
  <c r="G10" i="1"/>
  <c r="H10" i="1"/>
  <c r="F7" i="1"/>
  <c r="F8" i="1"/>
  <c r="F9" i="1"/>
  <c r="F10" i="1"/>
  <c r="E10" i="1"/>
  <c r="E7" i="1"/>
  <c r="E8" i="1"/>
  <c r="E9" i="1"/>
  <c r="J6" i="1"/>
  <c r="G6" i="1"/>
  <c r="H6" i="1"/>
  <c r="H167" i="1" l="1"/>
  <c r="G167" i="1"/>
  <c r="G110" i="1"/>
  <c r="L14" i="1"/>
  <c r="H14" i="1"/>
  <c r="G14" i="1"/>
  <c r="G121" i="1" l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78" i="1"/>
  <c r="G178" i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I25" i="1" s="1"/>
  <c r="H25" i="1"/>
  <c r="G25" i="1"/>
  <c r="F14" i="1"/>
  <c r="F25" i="1" s="1"/>
  <c r="L198" i="1" l="1"/>
  <c r="J198" i="1"/>
  <c r="H198" i="1"/>
  <c r="I198" i="1"/>
  <c r="G198" i="1"/>
  <c r="F198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<sst xmlns="http://schemas.openxmlformats.org/spreadsheetml/2006/main" count="235" uniqueCount="68">
  <si>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</si>
  <si>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</si>
  <si>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</si>
  <si>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</si>
  <si>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</si>
  <si>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</si>
  <si>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</si>
  <si>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</si>
  <si>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</si>
  <si>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</si>
  <si>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</si>
  <si>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</si>
  <si>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</si>
  <si>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</si>
  <si>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</si>
  <si>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</si>
  <si>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</si>
  <si>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</si>
  <si>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</si>
  <si>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</si>
  <si>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</si>
  <si>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</si>
  <si>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</si>
  <si>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</si>
  <si>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</si>
  <si>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</si>
  <si>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</si>
  <si>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</si>
  <si>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</si>
  <si>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</si>
  <si>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</si>
  <si>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</si>
  <si>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</si>
  <si>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</si>
  <si>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</si>
  <si>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</si>
  <si>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</si>
  <si>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</si>
  <si>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</si>
  <si>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</si>
  <si>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макароны отварные с сыром</t>
  </si>
  <si>
    <t>гост</t>
  </si>
  <si>
    <t>Директор</t>
  </si>
  <si>
    <t>312</t>
  </si>
  <si>
    <t>ТТК 2</t>
  </si>
  <si>
    <t>382</t>
  </si>
  <si>
    <t>306</t>
  </si>
  <si>
    <t>ТТК</t>
  </si>
  <si>
    <t>МБОУ Архиповская ОШ</t>
  </si>
  <si>
    <t>18</t>
  </si>
  <si>
    <t>10</t>
  </si>
  <si>
    <t>468</t>
  </si>
  <si>
    <t>гор. напиток</t>
  </si>
  <si>
    <t>Фрукты свежие</t>
  </si>
  <si>
    <t>345</t>
  </si>
  <si>
    <t>433</t>
  </si>
  <si>
    <t>438</t>
  </si>
  <si>
    <t>446</t>
  </si>
  <si>
    <t>1</t>
  </si>
  <si>
    <t>37</t>
  </si>
  <si>
    <t>646</t>
  </si>
  <si>
    <t>234</t>
  </si>
  <si>
    <t>34</t>
  </si>
  <si>
    <t>377</t>
  </si>
  <si>
    <t>фруки</t>
  </si>
  <si>
    <t>Каша молочная "Дружба"</t>
  </si>
  <si>
    <t>Картофельная запеканка</t>
  </si>
  <si>
    <t>Простакова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</si>
</sst>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rgb="FFF9CB9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11" fillId="4" borderId="23" xfId="0" applyFont="1" applyFill="1" applyBorder="1" applyAlignment="1">
      <alignment horizontal="right"/>
    </xf>
    <xf numFmtId="0" fontId="11" fillId="4" borderId="24" xfId="0" applyFont="1" applyFill="1" applyBorder="1" applyAlignment="1">
      <alignment horizontal="right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1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19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0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4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5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3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16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18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6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F4">
            <v>19.100000000000001</v>
          </cell>
          <cell r="G4">
            <v>334.4</v>
          </cell>
          <cell r="H4">
            <v>13.536</v>
          </cell>
          <cell r="I4">
            <v>15.92</v>
          </cell>
        </row>
        <row r="5">
          <cell r="D5" t="str">
            <v>Зеленый горошек отварной</v>
          </cell>
          <cell r="E5">
            <v>100</v>
          </cell>
          <cell r="F5">
            <v>11.72</v>
          </cell>
          <cell r="G5">
            <v>65</v>
          </cell>
          <cell r="H5">
            <v>3.2</v>
          </cell>
          <cell r="I5">
            <v>3.08</v>
          </cell>
          <cell r="J5">
            <v>6.33</v>
          </cell>
        </row>
        <row r="6">
          <cell r="D6" t="str">
            <v>Сок</v>
          </cell>
          <cell r="E6">
            <v>200</v>
          </cell>
          <cell r="F6">
            <v>20.059999999999999</v>
          </cell>
          <cell r="G6">
            <v>84.8</v>
          </cell>
          <cell r="H6">
            <v>1</v>
          </cell>
          <cell r="I6">
            <v>0</v>
          </cell>
        </row>
        <row r="7">
          <cell r="D7" t="str">
            <v>Фрукты свежие</v>
          </cell>
          <cell r="E7">
            <v>100</v>
          </cell>
          <cell r="F7">
            <v>16</v>
          </cell>
          <cell r="G7">
            <v>98.7</v>
          </cell>
          <cell r="H7">
            <v>0.84</v>
          </cell>
          <cell r="I7">
            <v>0.84</v>
          </cell>
        </row>
        <row r="8">
          <cell r="D8" t="str">
            <v>Хлеб пшеничный</v>
          </cell>
          <cell r="E8">
            <v>30</v>
          </cell>
          <cell r="F8">
            <v>3.23</v>
          </cell>
          <cell r="G8">
            <v>70.14</v>
          </cell>
          <cell r="H8">
            <v>2.37</v>
          </cell>
          <cell r="I8">
            <v>0.3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E4">
            <v>200</v>
          </cell>
          <cell r="F4">
            <v>27.65</v>
          </cell>
          <cell r="G4">
            <v>264</v>
          </cell>
          <cell r="H4">
            <v>5.86</v>
          </cell>
          <cell r="I4">
            <v>12.04</v>
          </cell>
        </row>
        <row r="5">
          <cell r="D5" t="str">
            <v>Чай с сахаром</v>
          </cell>
          <cell r="E5">
            <v>200</v>
          </cell>
          <cell r="F5">
            <v>2.96</v>
          </cell>
          <cell r="G5">
            <v>28</v>
          </cell>
          <cell r="H5">
            <v>0.2</v>
          </cell>
          <cell r="I5">
            <v>0</v>
          </cell>
          <cell r="J5">
            <v>14</v>
          </cell>
        </row>
        <row r="6">
          <cell r="D6" t="str">
            <v>Фрукты свежие</v>
          </cell>
          <cell r="F6">
            <v>26.25</v>
          </cell>
          <cell r="G6">
            <v>103.4</v>
          </cell>
          <cell r="H6">
            <v>0.88</v>
          </cell>
          <cell r="I6">
            <v>0.88</v>
          </cell>
        </row>
        <row r="7">
          <cell r="D7" t="str">
            <v>Кондитерские изделия</v>
          </cell>
          <cell r="E7">
            <v>50</v>
          </cell>
          <cell r="F7">
            <v>8.9600000000000009</v>
          </cell>
          <cell r="G7">
            <v>69.19</v>
          </cell>
          <cell r="H7">
            <v>1.93</v>
          </cell>
          <cell r="I7">
            <v>2.0499999999999998</v>
          </cell>
          <cell r="J7">
            <v>12.13</v>
          </cell>
        </row>
        <row r="8">
          <cell r="D8" t="str">
            <v>Хлеб пшеничный</v>
          </cell>
          <cell r="E8">
            <v>50</v>
          </cell>
          <cell r="F8">
            <v>4.3</v>
          </cell>
          <cell r="G8">
            <v>194.83</v>
          </cell>
          <cell r="H8">
            <v>6.58</v>
          </cell>
          <cell r="I8">
            <v>0.83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Каша гречневая рассыпчатая</v>
          </cell>
          <cell r="E4">
            <v>200</v>
          </cell>
          <cell r="G4">
            <v>36</v>
          </cell>
          <cell r="H4">
            <v>11.67</v>
          </cell>
          <cell r="J4">
            <v>57.42</v>
          </cell>
        </row>
        <row r="5">
          <cell r="D5" t="str">
            <v>Помидор свежий</v>
          </cell>
          <cell r="E5">
            <v>100</v>
          </cell>
          <cell r="G5">
            <v>24</v>
          </cell>
          <cell r="J5">
            <v>3.8</v>
          </cell>
        </row>
        <row r="6">
          <cell r="D6" t="str">
            <v>Котлета мясная</v>
          </cell>
          <cell r="E6">
            <v>100</v>
          </cell>
          <cell r="G6">
            <v>414.65</v>
          </cell>
        </row>
        <row r="7">
          <cell r="D7" t="str">
            <v>Какао с молоком</v>
          </cell>
          <cell r="E7">
            <v>200</v>
          </cell>
          <cell r="G7">
            <v>105</v>
          </cell>
          <cell r="H7">
            <v>1.4</v>
          </cell>
          <cell r="I7">
            <v>1.6</v>
          </cell>
          <cell r="J7">
            <v>22.31</v>
          </cell>
        </row>
        <row r="8">
          <cell r="D8" t="str">
            <v>Хлеб ржаной</v>
          </cell>
          <cell r="E8">
            <v>30</v>
          </cell>
          <cell r="G8">
            <v>68.97</v>
          </cell>
          <cell r="H8">
            <v>1.68</v>
          </cell>
          <cell r="J8">
            <v>14.82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Запеканка творожная с повидлом</v>
          </cell>
          <cell r="G4">
            <v>406.8</v>
          </cell>
          <cell r="H4">
            <v>14.1</v>
          </cell>
          <cell r="I4">
            <v>14.736000000000001</v>
          </cell>
        </row>
        <row r="5">
          <cell r="D5" t="str">
            <v>Чай с сахаром</v>
          </cell>
          <cell r="E5">
            <v>200</v>
          </cell>
          <cell r="F5">
            <v>2.17</v>
          </cell>
          <cell r="G5">
            <v>28</v>
          </cell>
          <cell r="H5">
            <v>0.2</v>
          </cell>
          <cell r="I5">
            <v>0.2</v>
          </cell>
        </row>
        <row r="6">
          <cell r="D6" t="str">
            <v>Фрукты свежие</v>
          </cell>
          <cell r="E6">
            <v>150</v>
          </cell>
          <cell r="F6">
            <v>14.4</v>
          </cell>
          <cell r="G6">
            <v>70.5</v>
          </cell>
          <cell r="H6">
            <v>0.6</v>
          </cell>
          <cell r="I6">
            <v>0.6</v>
          </cell>
        </row>
        <row r="7">
          <cell r="D7" t="str">
            <v>Кондитерские изделия</v>
          </cell>
          <cell r="E7">
            <v>50</v>
          </cell>
          <cell r="F7">
            <v>7.95</v>
          </cell>
          <cell r="G7">
            <v>62.27</v>
          </cell>
          <cell r="H7">
            <v>1.74</v>
          </cell>
          <cell r="I7">
            <v>1.85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E4">
            <v>200</v>
          </cell>
          <cell r="F4">
            <v>26.21</v>
          </cell>
          <cell r="G4">
            <v>342.233</v>
          </cell>
          <cell r="H4">
            <v>19.617000000000001</v>
          </cell>
        </row>
        <row r="5">
          <cell r="D5" t="str">
            <v>Кукуруза консервированая</v>
          </cell>
          <cell r="E5">
            <v>100</v>
          </cell>
          <cell r="F5">
            <v>10.17</v>
          </cell>
          <cell r="G5">
            <v>92</v>
          </cell>
          <cell r="H5">
            <v>2.15</v>
          </cell>
          <cell r="I5">
            <v>3.27</v>
          </cell>
        </row>
        <row r="6">
          <cell r="D6" t="str">
            <v>Какао с молоком</v>
          </cell>
          <cell r="E6">
            <v>200</v>
          </cell>
          <cell r="F6">
            <v>11.29</v>
          </cell>
          <cell r="G6">
            <v>105</v>
          </cell>
          <cell r="H6">
            <v>1.4</v>
          </cell>
          <cell r="J6">
            <v>15.22</v>
          </cell>
        </row>
        <row r="7">
          <cell r="D7" t="str">
            <v>Фрукты свежие</v>
          </cell>
          <cell r="E7">
            <v>100</v>
          </cell>
          <cell r="F7">
            <v>18</v>
          </cell>
          <cell r="G7">
            <v>47</v>
          </cell>
          <cell r="H7">
            <v>0.4</v>
          </cell>
          <cell r="I7">
            <v>0.4</v>
          </cell>
          <cell r="J7">
            <v>9.8000000000000007</v>
          </cell>
        </row>
        <row r="8">
          <cell r="D8" t="str">
            <v>Хлеб ржаной</v>
          </cell>
          <cell r="E8">
            <v>30</v>
          </cell>
          <cell r="F8">
            <v>4.45</v>
          </cell>
          <cell r="G8">
            <v>68.97</v>
          </cell>
          <cell r="H8">
            <v>1.68</v>
          </cell>
          <cell r="I8">
            <v>0.33</v>
          </cell>
          <cell r="J8">
            <v>14.82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Каша пшенная жидкая молочная</v>
          </cell>
          <cell r="E4">
            <v>210</v>
          </cell>
          <cell r="F4">
            <v>20.190000000000001</v>
          </cell>
          <cell r="G4">
            <v>285</v>
          </cell>
          <cell r="H4">
            <v>7.51</v>
          </cell>
        </row>
        <row r="5">
          <cell r="D5" t="str">
            <v>Чай с сахаром</v>
          </cell>
          <cell r="E5">
            <v>200</v>
          </cell>
          <cell r="F5">
            <v>3.17</v>
          </cell>
          <cell r="G5">
            <v>28</v>
          </cell>
          <cell r="J5">
            <v>14</v>
          </cell>
        </row>
        <row r="6">
          <cell r="D6" t="str">
            <v>Фрукты свежие</v>
          </cell>
          <cell r="E6">
            <v>200</v>
          </cell>
          <cell r="F6">
            <v>20.399999999999999</v>
          </cell>
          <cell r="G6">
            <v>94</v>
          </cell>
          <cell r="J6">
            <v>19.600000000000001</v>
          </cell>
        </row>
        <row r="7">
          <cell r="D7" t="str">
            <v>Кондитерские изделия</v>
          </cell>
          <cell r="E7">
            <v>70</v>
          </cell>
          <cell r="F7">
            <v>24.13</v>
          </cell>
          <cell r="G7">
            <v>96.866</v>
          </cell>
          <cell r="H7">
            <v>2.702</v>
          </cell>
          <cell r="I7">
            <v>2.87</v>
          </cell>
          <cell r="J7">
            <v>16.981999999999999</v>
          </cell>
        </row>
        <row r="8">
          <cell r="D8" t="str">
            <v>Хлеб пшеничный</v>
          </cell>
          <cell r="E8">
            <v>30</v>
          </cell>
          <cell r="F8">
            <v>2.2200000000000002</v>
          </cell>
          <cell r="G8">
            <v>70.14</v>
          </cell>
          <cell r="H8">
            <v>2.37</v>
          </cell>
          <cell r="I8">
            <v>0.3</v>
          </cell>
          <cell r="J8">
            <v>14.49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Салат "Студенческий"</v>
          </cell>
          <cell r="E4">
            <v>120</v>
          </cell>
          <cell r="F4">
            <v>9.7899999999999991</v>
          </cell>
          <cell r="G4">
            <v>95</v>
          </cell>
          <cell r="H4">
            <v>2.13</v>
          </cell>
          <cell r="I4">
            <v>7.15</v>
          </cell>
          <cell r="J4">
            <v>5.39</v>
          </cell>
        </row>
        <row r="5">
          <cell r="D5" t="str">
            <v>Плов из птицы</v>
          </cell>
          <cell r="E5">
            <v>200</v>
          </cell>
          <cell r="F5">
            <v>33.549999999999997</v>
          </cell>
          <cell r="G5">
            <v>268.60000000000002</v>
          </cell>
          <cell r="H5">
            <v>15.76</v>
          </cell>
        </row>
        <row r="6">
          <cell r="D6" t="str">
            <v>Фрукты свежие</v>
          </cell>
          <cell r="E6">
            <v>150</v>
          </cell>
          <cell r="F6">
            <v>19</v>
          </cell>
          <cell r="G6">
            <v>47</v>
          </cell>
          <cell r="H6">
            <v>0.6</v>
          </cell>
          <cell r="I6">
            <v>0.6</v>
          </cell>
          <cell r="J6">
            <v>14.7</v>
          </cell>
        </row>
        <row r="7">
          <cell r="D7" t="str">
            <v>Хлеб пшеничный</v>
          </cell>
          <cell r="E7">
            <v>30</v>
          </cell>
          <cell r="F7">
            <v>3.23</v>
          </cell>
          <cell r="G7">
            <v>70.14</v>
          </cell>
          <cell r="H7">
            <v>1.74</v>
          </cell>
          <cell r="I7">
            <v>1.85</v>
          </cell>
          <cell r="J7">
            <v>10.92</v>
          </cell>
        </row>
        <row r="8">
          <cell r="D8" t="str">
            <v>Чай с сахаром</v>
          </cell>
          <cell r="E8">
            <v>200</v>
          </cell>
          <cell r="F8">
            <v>4.55</v>
          </cell>
          <cell r="G8">
            <v>28</v>
          </cell>
          <cell r="H8">
            <v>0.2</v>
          </cell>
          <cell r="I8">
            <v>0.2</v>
          </cell>
          <cell r="J8">
            <v>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Омлет натуральный</v>
          </cell>
          <cell r="E4">
            <v>200</v>
          </cell>
          <cell r="F4">
            <v>22.67</v>
          </cell>
          <cell r="G4">
            <v>342.233</v>
          </cell>
          <cell r="H4">
            <v>19.617000000000001</v>
          </cell>
        </row>
        <row r="5">
          <cell r="D5" t="str">
            <v>Винегрет овощной</v>
          </cell>
          <cell r="E5">
            <v>100</v>
          </cell>
          <cell r="F5">
            <v>13.94</v>
          </cell>
          <cell r="G5">
            <v>126.67</v>
          </cell>
          <cell r="H5">
            <v>2.15</v>
          </cell>
          <cell r="I5">
            <v>3.27</v>
          </cell>
          <cell r="J5">
            <v>10.89</v>
          </cell>
        </row>
        <row r="6">
          <cell r="D6" t="str">
            <v>Чай с лимоном</v>
          </cell>
          <cell r="E6">
            <v>200</v>
          </cell>
          <cell r="F6">
            <v>6.55</v>
          </cell>
          <cell r="G6">
            <v>59</v>
          </cell>
          <cell r="H6">
            <v>1.4</v>
          </cell>
          <cell r="I6">
            <v>1.6</v>
          </cell>
          <cell r="J6">
            <v>22.31</v>
          </cell>
        </row>
        <row r="7">
          <cell r="D7" t="str">
            <v>Хлеб ржаной</v>
          </cell>
          <cell r="E7">
            <v>30</v>
          </cell>
          <cell r="F7">
            <v>4.45</v>
          </cell>
          <cell r="G7">
            <v>68.97</v>
          </cell>
          <cell r="H7">
            <v>1.68</v>
          </cell>
          <cell r="I7">
            <v>0.33</v>
          </cell>
          <cell r="J7">
            <v>14.82</v>
          </cell>
        </row>
        <row r="8">
          <cell r="D8" t="str">
            <v>Фрукты свежие</v>
          </cell>
          <cell r="E8">
            <v>150</v>
          </cell>
          <cell r="F8">
            <v>22.5</v>
          </cell>
          <cell r="G8">
            <v>47</v>
          </cell>
          <cell r="H8">
            <v>0.4</v>
          </cell>
          <cell r="I8">
            <v>0.4</v>
          </cell>
          <cell r="J8">
            <v>9.8000000000000007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Биточки рыбные запеченные</v>
          </cell>
          <cell r="E4">
            <v>100</v>
          </cell>
          <cell r="G4">
            <v>162</v>
          </cell>
          <cell r="H4">
            <v>14.23</v>
          </cell>
          <cell r="I4">
            <v>6.4</v>
          </cell>
          <cell r="J4">
            <v>11.75</v>
          </cell>
        </row>
        <row r="5">
          <cell r="D5" t="str">
            <v>Овощи свежие</v>
          </cell>
          <cell r="E5">
            <v>100</v>
          </cell>
          <cell r="F5">
            <v>14.2</v>
          </cell>
          <cell r="G5">
            <v>15.4</v>
          </cell>
          <cell r="H5">
            <v>0.88</v>
          </cell>
          <cell r="I5">
            <v>1.0999999999999999E-2</v>
          </cell>
          <cell r="J5">
            <v>2.86</v>
          </cell>
        </row>
        <row r="6">
          <cell r="D6" t="str">
            <v>Картофельное пюре</v>
          </cell>
          <cell r="E6">
            <v>200</v>
          </cell>
          <cell r="G6">
            <v>202.5</v>
          </cell>
          <cell r="H6">
            <v>4.7249999999999996</v>
          </cell>
          <cell r="I6">
            <v>9.7249999999999996</v>
          </cell>
          <cell r="J6">
            <v>21.25</v>
          </cell>
        </row>
        <row r="7">
          <cell r="D7" t="str">
            <v>Чай с лимоном</v>
          </cell>
          <cell r="E7">
            <v>200</v>
          </cell>
          <cell r="G7">
            <v>59</v>
          </cell>
          <cell r="H7">
            <v>0.26</v>
          </cell>
          <cell r="J7">
            <v>15.22</v>
          </cell>
        </row>
        <row r="8">
          <cell r="D8" t="str">
            <v>Хлеб ржаной</v>
          </cell>
          <cell r="E8">
            <v>30</v>
          </cell>
          <cell r="F8">
            <v>2.2200000000000002</v>
          </cell>
          <cell r="G8">
            <v>68.97</v>
          </cell>
          <cell r="H8">
            <v>1.68</v>
          </cell>
          <cell r="J8">
            <v>14.82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 t="str">
            <v>Макароны отварные с сыром</v>
          </cell>
          <cell r="E4">
            <v>200</v>
          </cell>
          <cell r="F4">
            <v>27.03</v>
          </cell>
          <cell r="G4">
            <v>334.4</v>
          </cell>
          <cell r="H4">
            <v>13.53</v>
          </cell>
          <cell r="I4">
            <v>15.92</v>
          </cell>
          <cell r="J4">
            <v>34.11</v>
          </cell>
        </row>
        <row r="5">
          <cell r="D5" t="str">
            <v>Салат "Студенческий"</v>
          </cell>
          <cell r="E5">
            <v>120</v>
          </cell>
          <cell r="F5">
            <v>14.29</v>
          </cell>
          <cell r="G5">
            <v>95</v>
          </cell>
          <cell r="H5">
            <v>2.13</v>
          </cell>
          <cell r="I5">
            <v>7.15</v>
          </cell>
          <cell r="J5">
            <v>5.39</v>
          </cell>
        </row>
        <row r="6">
          <cell r="D6" t="str">
            <v>Фрукты свежие</v>
          </cell>
          <cell r="E6">
            <v>100</v>
          </cell>
          <cell r="F6">
            <v>17.91</v>
          </cell>
          <cell r="G6">
            <v>47</v>
          </cell>
          <cell r="I6">
            <v>0.6</v>
          </cell>
          <cell r="J6">
            <v>14.7</v>
          </cell>
        </row>
        <row r="7">
          <cell r="D7" t="str">
            <v>Какао с молоком</v>
          </cell>
          <cell r="E7">
            <v>200</v>
          </cell>
          <cell r="F7">
            <v>8.65</v>
          </cell>
          <cell r="G7">
            <v>105</v>
          </cell>
          <cell r="H7">
            <v>1.74</v>
          </cell>
          <cell r="I7">
            <v>1.85</v>
          </cell>
          <cell r="J7">
            <v>10.92</v>
          </cell>
        </row>
        <row r="8">
          <cell r="D8" t="str">
            <v>Хлеб пшеничный</v>
          </cell>
          <cell r="E8">
            <v>30</v>
          </cell>
          <cell r="F8">
            <v>2.2200000000000002</v>
          </cell>
          <cell r="G8">
            <v>70.14</v>
          </cell>
          <cell r="H8">
            <v>2.37</v>
          </cell>
          <cell r="I8">
            <v>0.31</v>
          </cell>
          <cell r="J8">
            <v>14.49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8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73" sqref="K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48</v>
      </c>
      <c r="D1" s="67"/>
      <c r="E1" s="67"/>
      <c r="F1" s="12" t="s">
        <v>16</v>
      </c>
      <c r="G1" s="2" t="s">
        <v>17</v>
      </c>
      <c r="H1" s="68" t="s">
        <v>42</v>
      </c>
      <c r="I1" s="68"/>
      <c r="J1" s="68"/>
      <c r="K1" s="68"/>
    </row>
    <row r="2" spans="1:12" ht="18" x14ac:dyDescent="0.2">
      <c r="A2" s="34" t="s">
        <v>6</v>
      </c>
      <c r="C2" s="2"/>
      <c r="G2" s="2" t="s">
        <v>18</v>
      </c>
      <c r="H2" s="68" t="s">
        <v>67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55">
        <f>[1]Лист1!H4</f>
        <v>13.536</v>
      </c>
      <c r="H6" s="55">
        <f>[1]Лист1!I4</f>
        <v>15.92</v>
      </c>
      <c r="I6" s="55">
        <v>24.21</v>
      </c>
      <c r="J6" s="55">
        <f>[1]Лист1!$G$4</f>
        <v>334.4</v>
      </c>
      <c r="K6" s="52" t="s">
        <v>49</v>
      </c>
      <c r="L6" s="55">
        <f>[1]Лист1!F4</f>
        <v>19.100000000000001</v>
      </c>
    </row>
    <row r="7" spans="1:12" ht="15" x14ac:dyDescent="0.25">
      <c r="A7" s="23"/>
      <c r="B7" s="15"/>
      <c r="C7" s="11"/>
      <c r="D7" s="6"/>
      <c r="E7" s="40" t="str">
        <f>[1]Лист1!D5</f>
        <v>Зеленый горошек отварной</v>
      </c>
      <c r="F7" s="41">
        <f>[1]Лист1!E5</f>
        <v>100</v>
      </c>
      <c r="G7" s="56">
        <f>[1]Лист1!H5</f>
        <v>3.2</v>
      </c>
      <c r="H7" s="56">
        <f>[1]Лист1!I5</f>
        <v>3.08</v>
      </c>
      <c r="I7" s="56">
        <f>[1]Лист1!J5</f>
        <v>6.33</v>
      </c>
      <c r="J7" s="56">
        <f>[1]Лист1!G5</f>
        <v>65</v>
      </c>
      <c r="K7" s="53" t="s">
        <v>50</v>
      </c>
      <c r="L7" s="56">
        <f>[1]Лист1!F5</f>
        <v>11.72</v>
      </c>
    </row>
    <row r="8" spans="1:12" ht="15" x14ac:dyDescent="0.25">
      <c r="A8" s="23"/>
      <c r="B8" s="15"/>
      <c r="C8" s="11"/>
      <c r="D8" s="7" t="s">
        <v>22</v>
      </c>
      <c r="E8" s="40" t="str">
        <f>[1]Лист1!D6</f>
        <v>Сок</v>
      </c>
      <c r="F8" s="41">
        <f>[1]Лист1!E6</f>
        <v>200</v>
      </c>
      <c r="G8" s="56">
        <f>[1]Лист1!H6</f>
        <v>1</v>
      </c>
      <c r="H8" s="56">
        <f>[1]Лист1!I6</f>
        <v>0</v>
      </c>
      <c r="I8" s="56">
        <v>10.16</v>
      </c>
      <c r="J8" s="56">
        <f>[1]Лист1!G6</f>
        <v>84.8</v>
      </c>
      <c r="K8" s="53" t="s">
        <v>41</v>
      </c>
      <c r="L8" s="56">
        <f>[1]Лист1!F6</f>
        <v>20.059999999999999</v>
      </c>
    </row>
    <row r="9" spans="1:12" ht="15" x14ac:dyDescent="0.25">
      <c r="A9" s="23"/>
      <c r="B9" s="15"/>
      <c r="C9" s="11"/>
      <c r="D9" s="7" t="s">
        <v>39</v>
      </c>
      <c r="E9" s="40" t="str">
        <f>[1]Лист1!D7</f>
        <v>Фрукты свежие</v>
      </c>
      <c r="F9" s="41">
        <f>[1]Лист1!E7</f>
        <v>100</v>
      </c>
      <c r="G9" s="56">
        <f>[1]Лист1!H7</f>
        <v>0.84</v>
      </c>
      <c r="H9" s="56">
        <f>[1]Лист1!I7</f>
        <v>0.84</v>
      </c>
      <c r="I9" s="56">
        <v>14.43</v>
      </c>
      <c r="J9" s="56">
        <f>[1]Лист1!G7</f>
        <v>98.7</v>
      </c>
      <c r="K9" s="53" t="s">
        <v>41</v>
      </c>
      <c r="L9" s="56">
        <f>[1]Лист1!F7</f>
        <v>16</v>
      </c>
    </row>
    <row r="10" spans="1:12" ht="15" x14ac:dyDescent="0.25">
      <c r="A10" s="23"/>
      <c r="B10" s="15"/>
      <c r="C10" s="11"/>
      <c r="D10" s="7" t="s">
        <v>23</v>
      </c>
      <c r="E10" s="40" t="str">
        <f>[1]Лист1!D8</f>
        <v>Хлеб пшеничный</v>
      </c>
      <c r="F10" s="41">
        <f>[1]Лист1!E8</f>
        <v>30</v>
      </c>
      <c r="G10" s="56">
        <f>[1]Лист1!H8</f>
        <v>2.37</v>
      </c>
      <c r="H10" s="56">
        <f>[1]Лист1!I8</f>
        <v>0.3</v>
      </c>
      <c r="I10" s="56">
        <v>11.5</v>
      </c>
      <c r="J10" s="56">
        <f>[1]Лист1!G8</f>
        <v>70.14</v>
      </c>
      <c r="K10" s="53" t="s">
        <v>51</v>
      </c>
      <c r="L10" s="56">
        <f>[1]Лист1!F8</f>
        <v>3.23</v>
      </c>
    </row>
    <row r="11" spans="1:12" ht="15" x14ac:dyDescent="0.25">
      <c r="A11" s="23"/>
      <c r="B11" s="15"/>
      <c r="C11" s="11"/>
      <c r="D11" s="7" t="s">
        <v>26</v>
      </c>
      <c r="E11" s="40"/>
      <c r="F11" s="41"/>
      <c r="G11" s="56"/>
      <c r="H11" s="56"/>
      <c r="I11" s="56"/>
      <c r="J11" s="56"/>
      <c r="K11" s="53"/>
      <c r="L11" s="56"/>
    </row>
    <row r="12" spans="1:12" ht="15" x14ac:dyDescent="0.25">
      <c r="A12" s="23"/>
      <c r="B12" s="15"/>
      <c r="C12" s="11"/>
      <c r="D12" s="6"/>
      <c r="E12" s="40"/>
      <c r="F12" s="41"/>
      <c r="G12" s="48"/>
      <c r="H12" s="48"/>
      <c r="I12" s="48"/>
      <c r="J12" s="48"/>
      <c r="K12" s="53"/>
      <c r="L12" s="48"/>
    </row>
    <row r="13" spans="1:12" ht="15" x14ac:dyDescent="0.25">
      <c r="A13" s="23"/>
      <c r="B13" s="15"/>
      <c r="C13" s="11"/>
      <c r="D13" s="6"/>
      <c r="E13" s="40"/>
      <c r="F13" s="41"/>
      <c r="G13" s="48"/>
      <c r="H13" s="48"/>
      <c r="I13" s="48"/>
      <c r="J13" s="48"/>
      <c r="K13" s="53"/>
      <c r="L13" s="48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630</v>
      </c>
      <c r="G14" s="57">
        <f>SUM(G6:G11)</f>
        <v>20.946000000000002</v>
      </c>
      <c r="H14" s="57">
        <f>SUM(H6:H11)</f>
        <v>20.14</v>
      </c>
      <c r="I14" s="57">
        <f t="shared" ref="I14:J14" si="0">SUM(I6:I13)</f>
        <v>66.63</v>
      </c>
      <c r="J14" s="57">
        <f t="shared" si="0"/>
        <v>653.04</v>
      </c>
      <c r="K14" s="54"/>
      <c r="L14" s="57">
        <f>SUM(L6:L11)</f>
        <v>70.11</v>
      </c>
    </row>
    <row r="15" spans="1:12" ht="15" x14ac:dyDescent="0.2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8"/>
      <c r="H15" s="48"/>
      <c r="I15" s="48"/>
      <c r="J15" s="48"/>
      <c r="K15" s="53"/>
      <c r="L15" s="48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8"/>
      <c r="H16" s="48"/>
      <c r="I16" s="48"/>
      <c r="J16" s="48"/>
      <c r="K16" s="53"/>
      <c r="L16" s="48"/>
    </row>
    <row r="17" spans="1:23" ht="15" x14ac:dyDescent="0.25">
      <c r="A17" s="23"/>
      <c r="B17" s="15"/>
      <c r="C17" s="11"/>
      <c r="D17" s="7" t="s">
        <v>28</v>
      </c>
      <c r="E17" s="40"/>
      <c r="F17" s="41"/>
      <c r="G17" s="48"/>
      <c r="H17" s="48"/>
      <c r="I17" s="48"/>
      <c r="J17" s="48"/>
      <c r="K17" s="53"/>
      <c r="L17" s="48"/>
    </row>
    <row r="18" spans="1:23" ht="15" x14ac:dyDescent="0.25">
      <c r="A18" s="23"/>
      <c r="B18" s="15"/>
      <c r="C18" s="11"/>
      <c r="D18" s="7" t="s">
        <v>29</v>
      </c>
      <c r="E18" s="40"/>
      <c r="F18" s="41"/>
      <c r="G18" s="48"/>
      <c r="H18" s="48"/>
      <c r="I18" s="48"/>
      <c r="J18" s="48"/>
      <c r="K18" s="53"/>
      <c r="L18" s="48"/>
    </row>
    <row r="19" spans="1:23" ht="15" x14ac:dyDescent="0.25">
      <c r="A19" s="23"/>
      <c r="B19" s="15"/>
      <c r="C19" s="11"/>
      <c r="D19" s="7" t="s">
        <v>30</v>
      </c>
      <c r="E19" s="40"/>
      <c r="F19" s="41"/>
      <c r="G19" s="48"/>
      <c r="H19" s="48"/>
      <c r="I19" s="48"/>
      <c r="J19" s="48"/>
      <c r="K19" s="53"/>
      <c r="L19" s="48"/>
    </row>
    <row r="20" spans="1:23" ht="15" x14ac:dyDescent="0.25">
      <c r="A20" s="23"/>
      <c r="B20" s="15"/>
      <c r="C20" s="11"/>
      <c r="D20" s="7" t="s">
        <v>31</v>
      </c>
      <c r="E20" s="40"/>
      <c r="F20" s="41"/>
      <c r="G20" s="48"/>
      <c r="H20" s="48"/>
      <c r="I20" s="48"/>
      <c r="J20" s="48"/>
      <c r="K20" s="53"/>
      <c r="L20" s="48"/>
    </row>
    <row r="21" spans="1:23" ht="15" x14ac:dyDescent="0.25">
      <c r="A21" s="23"/>
      <c r="B21" s="15"/>
      <c r="C21" s="11"/>
      <c r="D21" s="7" t="s">
        <v>32</v>
      </c>
      <c r="E21" s="40"/>
      <c r="F21" s="41"/>
      <c r="G21" s="48"/>
      <c r="H21" s="48"/>
      <c r="I21" s="48"/>
      <c r="J21" s="48"/>
      <c r="K21" s="53"/>
      <c r="L21" s="48"/>
    </row>
    <row r="22" spans="1:23" ht="15" x14ac:dyDescent="0.25">
      <c r="A22" s="23"/>
      <c r="B22" s="15"/>
      <c r="C22" s="11"/>
      <c r="D22" s="6"/>
      <c r="E22" s="40"/>
      <c r="F22" s="41"/>
      <c r="G22" s="48"/>
      <c r="H22" s="48"/>
      <c r="I22" s="48"/>
      <c r="J22" s="48"/>
      <c r="K22" s="53"/>
      <c r="L22" s="48"/>
    </row>
    <row r="23" spans="1:23" ht="15" x14ac:dyDescent="0.25">
      <c r="A23" s="23"/>
      <c r="B23" s="15"/>
      <c r="C23" s="11"/>
      <c r="D23" s="6"/>
      <c r="E23" s="40"/>
      <c r="F23" s="41"/>
      <c r="G23" s="48"/>
      <c r="H23" s="48"/>
      <c r="I23" s="48"/>
      <c r="J23" s="48"/>
      <c r="K23" s="53"/>
      <c r="L23" s="48"/>
    </row>
    <row r="24" spans="1:23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49">
        <f t="shared" ref="G24:J24" si="1">SUM(G15:G23)</f>
        <v>0</v>
      </c>
      <c r="H24" s="49">
        <f t="shared" si="1"/>
        <v>0</v>
      </c>
      <c r="I24" s="49">
        <f t="shared" si="1"/>
        <v>0</v>
      </c>
      <c r="J24" s="49">
        <f t="shared" si="1"/>
        <v>0</v>
      </c>
      <c r="K24" s="54"/>
      <c r="L24" s="49">
        <f t="shared" ref="L24" si="2">SUM(L15:L23)</f>
        <v>0</v>
      </c>
    </row>
    <row r="25" spans="1:23" ht="15" x14ac:dyDescent="0.2">
      <c r="A25" s="28">
        <f>A6</f>
        <v>1</v>
      </c>
      <c r="B25" s="29">
        <f>B6</f>
        <v>1</v>
      </c>
      <c r="C25" s="69" t="s">
        <v>4</v>
      </c>
      <c r="D25" s="70"/>
      <c r="E25" s="30"/>
      <c r="F25" s="31">
        <f>F14+F24</f>
        <v>630</v>
      </c>
      <c r="G25" s="50">
        <f t="shared" ref="G25:J25" si="3">G14+G24</f>
        <v>20.946000000000002</v>
      </c>
      <c r="H25" s="50">
        <f t="shared" si="3"/>
        <v>20.14</v>
      </c>
      <c r="I25" s="50">
        <f t="shared" si="3"/>
        <v>66.63</v>
      </c>
      <c r="J25" s="50">
        <f t="shared" si="3"/>
        <v>653.04</v>
      </c>
      <c r="K25" s="50"/>
      <c r="L25" s="50">
        <f t="shared" ref="L25" si="4">L14+L24</f>
        <v>70.11</v>
      </c>
    </row>
    <row r="26" spans="1:23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8" t="s">
        <v>65</v>
      </c>
      <c r="F26" s="39">
        <f>[2]Лист1!E4</f>
        <v>200</v>
      </c>
      <c r="G26" s="55">
        <f>[2]Лист1!H4</f>
        <v>5.86</v>
      </c>
      <c r="H26" s="55">
        <f>[2]Лист1!I4</f>
        <v>12.04</v>
      </c>
      <c r="I26" s="55">
        <v>23.4</v>
      </c>
      <c r="J26" s="55">
        <f>[2]Лист1!G4</f>
        <v>264</v>
      </c>
      <c r="K26" s="59">
        <v>175</v>
      </c>
      <c r="L26" s="55">
        <f>[2]Лист1!F4</f>
        <v>27.65</v>
      </c>
    </row>
    <row r="27" spans="1:23" ht="15" x14ac:dyDescent="0.25">
      <c r="A27" s="14"/>
      <c r="B27" s="15"/>
      <c r="C27" s="11"/>
      <c r="D27" s="6" t="s">
        <v>52</v>
      </c>
      <c r="E27" s="40" t="str">
        <f>[2]Лист1!D5</f>
        <v>Чай с сахаром</v>
      </c>
      <c r="F27" s="41">
        <f>[2]Лист1!E5</f>
        <v>200</v>
      </c>
      <c r="G27" s="56">
        <f>[2]Лист1!H5</f>
        <v>0.2</v>
      </c>
      <c r="H27" s="56">
        <f>[2]Лист1!I5</f>
        <v>0</v>
      </c>
      <c r="I27" s="56">
        <f>[2]Лист1!J5</f>
        <v>14</v>
      </c>
      <c r="J27" s="56">
        <f>[2]Лист1!G5</f>
        <v>28</v>
      </c>
      <c r="K27" s="60">
        <v>433</v>
      </c>
      <c r="L27" s="56">
        <f>[2]Лист1!F5</f>
        <v>2.96</v>
      </c>
    </row>
    <row r="28" spans="1:23" ht="15" x14ac:dyDescent="0.25">
      <c r="A28" s="14"/>
      <c r="B28" s="15"/>
      <c r="C28" s="11"/>
      <c r="D28" s="7" t="s">
        <v>39</v>
      </c>
      <c r="E28" s="40" t="str">
        <f>[2]Лист1!D6</f>
        <v>Фрукты свежие</v>
      </c>
      <c r="F28" s="41">
        <v>200</v>
      </c>
      <c r="G28" s="56">
        <f>[2]Лист1!H6</f>
        <v>0.88</v>
      </c>
      <c r="H28" s="56">
        <f>[2]Лист1!I6</f>
        <v>0.88</v>
      </c>
      <c r="I28" s="56">
        <v>9.3000000000000007</v>
      </c>
      <c r="J28" s="56">
        <f>[2]Лист1!G6</f>
        <v>103.4</v>
      </c>
      <c r="K28" s="60" t="s">
        <v>41</v>
      </c>
      <c r="L28" s="56">
        <f>[2]Лист1!F6</f>
        <v>26.25</v>
      </c>
    </row>
    <row r="29" spans="1:23" ht="15" x14ac:dyDescent="0.25">
      <c r="A29" s="14"/>
      <c r="B29" s="15"/>
      <c r="C29" s="11"/>
      <c r="D29" s="7"/>
      <c r="E29" s="40" t="str">
        <f>[2]Лист1!D7</f>
        <v>Кондитерские изделия</v>
      </c>
      <c r="F29" s="41">
        <f>[2]Лист1!E7</f>
        <v>50</v>
      </c>
      <c r="G29" s="56">
        <f>[2]Лист1!H7</f>
        <v>1.93</v>
      </c>
      <c r="H29" s="56">
        <f>[2]Лист1!I7</f>
        <v>2.0499999999999998</v>
      </c>
      <c r="I29" s="56">
        <f>[2]Лист1!J7</f>
        <v>12.13</v>
      </c>
      <c r="J29" s="56">
        <f>[2]Лист1!G7</f>
        <v>69.19</v>
      </c>
      <c r="K29" s="60" t="s">
        <v>41</v>
      </c>
      <c r="L29" s="56">
        <f>[2]Лист1!F7</f>
        <v>8.9600000000000009</v>
      </c>
    </row>
    <row r="30" spans="1:23" ht="15" x14ac:dyDescent="0.25">
      <c r="A30" s="14"/>
      <c r="B30" s="15"/>
      <c r="C30" s="11"/>
      <c r="D30" s="7" t="s">
        <v>23</v>
      </c>
      <c r="E30" s="40" t="str">
        <f>[2]Лист1!D8</f>
        <v>Хлеб пшеничный</v>
      </c>
      <c r="F30" s="41">
        <f>[2]Лист1!E8</f>
        <v>50</v>
      </c>
      <c r="G30" s="56">
        <f>[2]Лист1!H8</f>
        <v>6.58</v>
      </c>
      <c r="H30" s="56">
        <f>[2]Лист1!I8</f>
        <v>0.83</v>
      </c>
      <c r="I30" s="56">
        <v>11.5</v>
      </c>
      <c r="J30" s="56">
        <f>[2]Лист1!G8</f>
        <v>194.83</v>
      </c>
      <c r="K30" s="60" t="s">
        <v>41</v>
      </c>
      <c r="L30" s="56">
        <f>[2]Лист1!F8</f>
        <v>4.3</v>
      </c>
      <c r="W30" s="56">
        <v>5.73</v>
      </c>
    </row>
    <row r="31" spans="1:23" ht="15" x14ac:dyDescent="0.25">
      <c r="A31" s="14"/>
      <c r="B31" s="15"/>
      <c r="C31" s="11"/>
      <c r="D31" s="7"/>
      <c r="E31" s="40"/>
      <c r="F31" s="41"/>
      <c r="G31" s="56"/>
      <c r="H31" s="56"/>
      <c r="I31" s="56"/>
      <c r="J31" s="56"/>
      <c r="K31" s="60"/>
      <c r="L31" s="56"/>
    </row>
    <row r="32" spans="1:23" ht="15" x14ac:dyDescent="0.25">
      <c r="A32" s="14"/>
      <c r="B32" s="15"/>
      <c r="C32" s="11"/>
      <c r="D32" s="6"/>
      <c r="E32" s="40"/>
      <c r="F32" s="41"/>
      <c r="G32" s="56"/>
      <c r="H32" s="56"/>
      <c r="I32" s="56"/>
      <c r="J32" s="56"/>
      <c r="K32" s="60"/>
      <c r="L32" s="56"/>
    </row>
    <row r="33" spans="1:12" ht="15" x14ac:dyDescent="0.25">
      <c r="A33" s="14"/>
      <c r="B33" s="15"/>
      <c r="C33" s="11"/>
      <c r="D33" s="6"/>
      <c r="E33" s="40"/>
      <c r="F33" s="41"/>
      <c r="G33" s="56"/>
      <c r="H33" s="56"/>
      <c r="I33" s="56"/>
      <c r="J33" s="56"/>
      <c r="K33" s="60"/>
      <c r="L33" s="56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700</v>
      </c>
      <c r="G34" s="57">
        <f t="shared" ref="G34" si="5">SUM(G26:G33)</f>
        <v>15.450000000000001</v>
      </c>
      <c r="H34" s="57">
        <f t="shared" ref="H34" si="6">SUM(H26:H33)</f>
        <v>15.799999999999999</v>
      </c>
      <c r="I34" s="57">
        <f t="shared" ref="I34" si="7">SUM(I26:I33)</f>
        <v>70.330000000000013</v>
      </c>
      <c r="J34" s="57">
        <f t="shared" ref="J34:L34" si="8">SUM(J26:J33)</f>
        <v>659.42</v>
      </c>
      <c r="K34" s="61"/>
      <c r="L34" s="57">
        <f t="shared" si="8"/>
        <v>70.11999999999999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0"/>
      <c r="F35" s="41"/>
      <c r="G35" s="48"/>
      <c r="H35" s="48"/>
      <c r="I35" s="48"/>
      <c r="J35" s="48"/>
      <c r="K35" s="53"/>
      <c r="L35" s="48"/>
    </row>
    <row r="36" spans="1:12" ht="15" x14ac:dyDescent="0.25">
      <c r="A36" s="14"/>
      <c r="B36" s="15"/>
      <c r="C36" s="11"/>
      <c r="D36" s="7" t="s">
        <v>27</v>
      </c>
      <c r="E36" s="40"/>
      <c r="F36" s="41"/>
      <c r="G36" s="48"/>
      <c r="H36" s="48"/>
      <c r="I36" s="48"/>
      <c r="J36" s="48"/>
      <c r="K36" s="53"/>
      <c r="L36" s="48"/>
    </row>
    <row r="37" spans="1:12" ht="15" x14ac:dyDescent="0.25">
      <c r="A37" s="14"/>
      <c r="B37" s="15"/>
      <c r="C37" s="11"/>
      <c r="D37" s="7" t="s">
        <v>28</v>
      </c>
      <c r="E37" s="40"/>
      <c r="F37" s="41"/>
      <c r="G37" s="48"/>
      <c r="H37" s="48"/>
      <c r="I37" s="48"/>
      <c r="J37" s="48"/>
      <c r="K37" s="53"/>
      <c r="L37" s="48"/>
    </row>
    <row r="38" spans="1:12" ht="15" x14ac:dyDescent="0.25">
      <c r="A38" s="14"/>
      <c r="B38" s="15"/>
      <c r="C38" s="11"/>
      <c r="D38" s="7" t="s">
        <v>29</v>
      </c>
      <c r="E38" s="40"/>
      <c r="F38" s="41"/>
      <c r="G38" s="48"/>
      <c r="H38" s="48"/>
      <c r="I38" s="48"/>
      <c r="J38" s="48"/>
      <c r="K38" s="53"/>
      <c r="L38" s="48"/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48"/>
      <c r="H39" s="48"/>
      <c r="I39" s="48"/>
      <c r="J39" s="48"/>
      <c r="K39" s="53"/>
      <c r="L39" s="48"/>
    </row>
    <row r="40" spans="1:12" ht="15" x14ac:dyDescent="0.25">
      <c r="A40" s="14"/>
      <c r="B40" s="15"/>
      <c r="C40" s="11"/>
      <c r="D40" s="7" t="s">
        <v>31</v>
      </c>
      <c r="E40" s="40"/>
      <c r="F40" s="41"/>
      <c r="G40" s="48"/>
      <c r="H40" s="48"/>
      <c r="I40" s="48"/>
      <c r="J40" s="48"/>
      <c r="K40" s="53"/>
      <c r="L40" s="48"/>
    </row>
    <row r="41" spans="1:12" ht="15" x14ac:dyDescent="0.25">
      <c r="A41" s="14"/>
      <c r="B41" s="15"/>
      <c r="C41" s="11"/>
      <c r="D41" s="7" t="s">
        <v>32</v>
      </c>
      <c r="E41" s="40"/>
      <c r="F41" s="41"/>
      <c r="G41" s="48"/>
      <c r="H41" s="48"/>
      <c r="I41" s="48"/>
      <c r="J41" s="48"/>
      <c r="K41" s="53"/>
      <c r="L41" s="48"/>
    </row>
    <row r="42" spans="1:12" ht="15" x14ac:dyDescent="0.25">
      <c r="A42" s="14"/>
      <c r="B42" s="15"/>
      <c r="C42" s="11"/>
      <c r="D42" s="6"/>
      <c r="E42" s="40"/>
      <c r="F42" s="41"/>
      <c r="G42" s="48"/>
      <c r="H42" s="48"/>
      <c r="I42" s="48"/>
      <c r="J42" s="48"/>
      <c r="K42" s="53"/>
      <c r="L42" s="48"/>
    </row>
    <row r="43" spans="1:12" ht="15" x14ac:dyDescent="0.25">
      <c r="A43" s="14"/>
      <c r="B43" s="15"/>
      <c r="C43" s="11"/>
      <c r="D43" s="6"/>
      <c r="E43" s="40"/>
      <c r="F43" s="41"/>
      <c r="G43" s="48"/>
      <c r="H43" s="48"/>
      <c r="I43" s="48"/>
      <c r="J43" s="48"/>
      <c r="K43" s="53"/>
      <c r="L43" s="48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49">
        <f t="shared" ref="G44" si="9">SUM(G35:G43)</f>
        <v>0</v>
      </c>
      <c r="H44" s="49">
        <f t="shared" ref="H44" si="10">SUM(H35:H43)</f>
        <v>0</v>
      </c>
      <c r="I44" s="49">
        <f t="shared" ref="I44" si="11">SUM(I35:I43)</f>
        <v>0</v>
      </c>
      <c r="J44" s="49">
        <f t="shared" ref="J44:L44" si="12">SUM(J35:J43)</f>
        <v>0</v>
      </c>
      <c r="K44" s="54"/>
      <c r="L44" s="49">
        <f t="shared" si="12"/>
        <v>0</v>
      </c>
    </row>
    <row r="45" spans="1:12" ht="15.75" customHeight="1" thickBot="1" x14ac:dyDescent="0.25">
      <c r="A45" s="32">
        <f>A26</f>
        <v>1</v>
      </c>
      <c r="B45" s="32">
        <f>B26</f>
        <v>2</v>
      </c>
      <c r="C45" s="69" t="s">
        <v>4</v>
      </c>
      <c r="D45" s="70"/>
      <c r="E45" s="30"/>
      <c r="F45" s="31">
        <f>F34+F44</f>
        <v>700</v>
      </c>
      <c r="G45" s="50">
        <f t="shared" ref="G45" si="13">G34+G44</f>
        <v>15.450000000000001</v>
      </c>
      <c r="H45" s="50">
        <f t="shared" ref="H45" si="14">H34+H44</f>
        <v>15.799999999999999</v>
      </c>
      <c r="I45" s="50">
        <f t="shared" ref="I45" si="15">I34+I44</f>
        <v>70.330000000000013</v>
      </c>
      <c r="J45" s="50">
        <f t="shared" ref="J45:L45" si="16">J34+J44</f>
        <v>659.42</v>
      </c>
      <c r="K45" s="50"/>
      <c r="L45" s="50">
        <f t="shared" si="16"/>
        <v>70.11999999999999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8" t="str">
        <f>[3]Лист1!D4</f>
        <v>Каша гречневая рассыпчатая</v>
      </c>
      <c r="F46" s="39">
        <f>[3]Лист1!E4</f>
        <v>200</v>
      </c>
      <c r="G46" s="55">
        <f>[3]Лист1!H4</f>
        <v>11.67</v>
      </c>
      <c r="H46" s="55">
        <v>9.8000000000000007</v>
      </c>
      <c r="I46" s="55">
        <f>[3]Лист1!J4</f>
        <v>57.42</v>
      </c>
      <c r="J46" s="55">
        <f>[3]Лист1!G4</f>
        <v>36</v>
      </c>
      <c r="K46" s="59">
        <v>445</v>
      </c>
      <c r="L46" s="63">
        <v>14.08</v>
      </c>
    </row>
    <row r="47" spans="1:12" ht="15" x14ac:dyDescent="0.25">
      <c r="A47" s="23"/>
      <c r="B47" s="15"/>
      <c r="C47" s="11"/>
      <c r="D47" s="6"/>
      <c r="E47" s="40" t="str">
        <f>[3]Лист1!D5</f>
        <v>Помидор свежий</v>
      </c>
      <c r="F47" s="41">
        <f>[3]Лист1!E5</f>
        <v>100</v>
      </c>
      <c r="G47" s="56">
        <v>10.1</v>
      </c>
      <c r="H47" s="56">
        <v>10.1</v>
      </c>
      <c r="I47" s="56">
        <f>[3]Лист1!J5</f>
        <v>3.8</v>
      </c>
      <c r="J47" s="56">
        <f>[3]Лист1!G5</f>
        <v>24</v>
      </c>
      <c r="K47" s="60">
        <v>591</v>
      </c>
      <c r="L47" s="64">
        <v>9.25</v>
      </c>
    </row>
    <row r="48" spans="1:12" ht="15" x14ac:dyDescent="0.25">
      <c r="A48" s="23"/>
      <c r="B48" s="15"/>
      <c r="C48" s="11"/>
      <c r="D48" s="7"/>
      <c r="E48" s="40" t="str">
        <f>[3]Лист1!D6</f>
        <v>Котлета мясная</v>
      </c>
      <c r="F48" s="41">
        <f>[3]Лист1!E6</f>
        <v>100</v>
      </c>
      <c r="G48" s="56">
        <v>20.399999999999999</v>
      </c>
      <c r="H48" s="56">
        <v>20.399999999999999</v>
      </c>
      <c r="I48" s="56">
        <v>22.8</v>
      </c>
      <c r="J48" s="56">
        <f>[3]Лист1!G6</f>
        <v>414.65</v>
      </c>
      <c r="K48" s="60">
        <v>608</v>
      </c>
      <c r="L48" s="63">
        <v>22.05</v>
      </c>
    </row>
    <row r="49" spans="1:12" ht="15" x14ac:dyDescent="0.25">
      <c r="A49" s="23"/>
      <c r="B49" s="15"/>
      <c r="C49" s="11"/>
      <c r="D49" s="7" t="s">
        <v>22</v>
      </c>
      <c r="E49" s="40" t="str">
        <f>[3]Лист1!D7</f>
        <v>Какао с молоком</v>
      </c>
      <c r="F49" s="41">
        <f>[3]Лист1!E7</f>
        <v>200</v>
      </c>
      <c r="G49" s="56">
        <f>[3]Лист1!H7</f>
        <v>1.4</v>
      </c>
      <c r="H49" s="56">
        <f>[3]Лист1!I7</f>
        <v>1.6</v>
      </c>
      <c r="I49" s="56">
        <f>[3]Лист1!J7</f>
        <v>22.31</v>
      </c>
      <c r="J49" s="56">
        <f>[3]Лист1!G7</f>
        <v>105</v>
      </c>
      <c r="K49" s="60">
        <v>382</v>
      </c>
      <c r="L49" s="63">
        <v>10.210000000000001</v>
      </c>
    </row>
    <row r="50" spans="1:12" ht="15" x14ac:dyDescent="0.25">
      <c r="A50" s="23"/>
      <c r="B50" s="15"/>
      <c r="C50" s="11"/>
      <c r="D50" s="7" t="s">
        <v>23</v>
      </c>
      <c r="E50" s="40" t="str">
        <f>[3]Лист1!D8</f>
        <v>Хлеб ржаной</v>
      </c>
      <c r="F50" s="41">
        <f>[3]Лист1!E8</f>
        <v>30</v>
      </c>
      <c r="G50" s="56">
        <f>[3]Лист1!H8</f>
        <v>1.68</v>
      </c>
      <c r="H50" s="56">
        <v>2.1</v>
      </c>
      <c r="I50" s="56">
        <f>[3]Лист1!J8</f>
        <v>14.82</v>
      </c>
      <c r="J50" s="56">
        <f>[3]Лист1!G8</f>
        <v>68.97</v>
      </c>
      <c r="K50" s="60" t="s">
        <v>41</v>
      </c>
      <c r="L50" s="63">
        <v>2.2200000000000002</v>
      </c>
    </row>
    <row r="51" spans="1:12" ht="15" x14ac:dyDescent="0.25">
      <c r="A51" s="23"/>
      <c r="B51" s="15"/>
      <c r="C51" s="11"/>
      <c r="D51" s="6" t="s">
        <v>39</v>
      </c>
      <c r="E51" s="40" t="s">
        <v>53</v>
      </c>
      <c r="F51" s="41">
        <v>100</v>
      </c>
      <c r="G51" s="56">
        <f t="shared" ref="G51:K51" si="17">G28</f>
        <v>0.88</v>
      </c>
      <c r="H51" s="56">
        <v>1.2</v>
      </c>
      <c r="I51" s="56">
        <f t="shared" si="17"/>
        <v>9.3000000000000007</v>
      </c>
      <c r="J51" s="56">
        <f t="shared" si="17"/>
        <v>103.4</v>
      </c>
      <c r="K51" s="65" t="str">
        <f t="shared" si="17"/>
        <v>гост</v>
      </c>
      <c r="L51" s="56">
        <v>12.3</v>
      </c>
    </row>
    <row r="52" spans="1:12" ht="15" x14ac:dyDescent="0.25">
      <c r="A52" s="23"/>
      <c r="B52" s="15"/>
      <c r="C52" s="11"/>
      <c r="D52" s="6"/>
      <c r="E52" s="40"/>
      <c r="F52" s="41"/>
      <c r="G52" s="56"/>
      <c r="H52" s="56"/>
      <c r="I52" s="56"/>
      <c r="J52" s="56"/>
      <c r="K52" s="60"/>
      <c r="L52" s="56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730</v>
      </c>
      <c r="G53" s="57">
        <f t="shared" ref="G53" si="18">SUM(G46:G52)</f>
        <v>46.13</v>
      </c>
      <c r="H53" s="57">
        <f t="shared" ref="H53" si="19">SUM(H46:H52)</f>
        <v>45.2</v>
      </c>
      <c r="I53" s="57">
        <f t="shared" ref="I53" si="20">SUM(I46:I52)</f>
        <v>130.45000000000002</v>
      </c>
      <c r="J53" s="57">
        <f t="shared" ref="J53:L53" si="21">SUM(J46:J52)</f>
        <v>752.02</v>
      </c>
      <c r="K53" s="58"/>
      <c r="L53" s="57">
        <f t="shared" si="21"/>
        <v>70.11</v>
      </c>
    </row>
    <row r="54" spans="1:12" ht="15" x14ac:dyDescent="0.25">
      <c r="A54" s="25">
        <f>A46</f>
        <v>1</v>
      </c>
      <c r="B54" s="13">
        <f>B46</f>
        <v>3</v>
      </c>
      <c r="C54" s="10" t="s">
        <v>25</v>
      </c>
      <c r="D54" s="7" t="s">
        <v>26</v>
      </c>
      <c r="E54" s="40"/>
      <c r="F54" s="41"/>
      <c r="G54" s="48"/>
      <c r="H54" s="48"/>
      <c r="I54" s="48"/>
      <c r="J54" s="48"/>
      <c r="K54" s="53"/>
      <c r="L54" s="48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8"/>
      <c r="H55" s="48"/>
      <c r="I55" s="48"/>
      <c r="J55" s="48"/>
      <c r="K55" s="53"/>
      <c r="L55" s="48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8"/>
      <c r="H56" s="48"/>
      <c r="I56" s="48"/>
      <c r="J56" s="48"/>
      <c r="K56" s="53"/>
      <c r="L56" s="48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8"/>
      <c r="H57" s="48"/>
      <c r="I57" s="48"/>
      <c r="J57" s="48"/>
      <c r="K57" s="53"/>
      <c r="L57" s="48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8"/>
      <c r="H58" s="48"/>
      <c r="I58" s="48"/>
      <c r="J58" s="48"/>
      <c r="K58" s="53"/>
      <c r="L58" s="48"/>
    </row>
    <row r="59" spans="1:12" ht="15" x14ac:dyDescent="0.25">
      <c r="A59" s="23"/>
      <c r="B59" s="15"/>
      <c r="C59" s="11"/>
      <c r="D59" s="7" t="s">
        <v>31</v>
      </c>
      <c r="E59" s="40"/>
      <c r="F59" s="41"/>
      <c r="G59" s="48"/>
      <c r="H59" s="48"/>
      <c r="I59" s="48"/>
      <c r="J59" s="48"/>
      <c r="K59" s="53"/>
      <c r="L59" s="48"/>
    </row>
    <row r="60" spans="1:12" ht="15" x14ac:dyDescent="0.25">
      <c r="A60" s="23"/>
      <c r="B60" s="15"/>
      <c r="C60" s="11"/>
      <c r="D60" s="7" t="s">
        <v>32</v>
      </c>
      <c r="E60" s="40"/>
      <c r="F60" s="41"/>
      <c r="G60" s="48"/>
      <c r="H60" s="48"/>
      <c r="I60" s="48"/>
      <c r="J60" s="48"/>
      <c r="K60" s="53"/>
      <c r="L60" s="48"/>
    </row>
    <row r="61" spans="1:12" ht="15" x14ac:dyDescent="0.25">
      <c r="A61" s="23"/>
      <c r="B61" s="15"/>
      <c r="C61" s="11"/>
      <c r="D61" s="6"/>
      <c r="E61" s="40"/>
      <c r="F61" s="41"/>
      <c r="G61" s="48"/>
      <c r="H61" s="48"/>
      <c r="I61" s="48"/>
      <c r="J61" s="48"/>
      <c r="K61" s="53"/>
      <c r="L61" s="48"/>
    </row>
    <row r="62" spans="1:12" ht="15" x14ac:dyDescent="0.25">
      <c r="A62" s="23"/>
      <c r="B62" s="15"/>
      <c r="C62" s="11"/>
      <c r="D62" s="6"/>
      <c r="E62" s="40"/>
      <c r="F62" s="41"/>
      <c r="G62" s="48"/>
      <c r="H62" s="48"/>
      <c r="I62" s="48"/>
      <c r="J62" s="48"/>
      <c r="K62" s="53"/>
      <c r="L62" s="48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49">
        <f t="shared" ref="G63" si="22">SUM(G54:G62)</f>
        <v>0</v>
      </c>
      <c r="H63" s="49">
        <f t="shared" ref="H63" si="23">SUM(H54:H62)</f>
        <v>0</v>
      </c>
      <c r="I63" s="49">
        <f t="shared" ref="I63" si="24">SUM(I54:I62)</f>
        <v>0</v>
      </c>
      <c r="J63" s="49">
        <f t="shared" ref="J63:L63" si="25">SUM(J54:J62)</f>
        <v>0</v>
      </c>
      <c r="K63" s="54"/>
      <c r="L63" s="49">
        <f t="shared" si="25"/>
        <v>0</v>
      </c>
    </row>
    <row r="64" spans="1:12" ht="15.75" customHeight="1" x14ac:dyDescent="0.2">
      <c r="A64" s="28">
        <f>A46</f>
        <v>1</v>
      </c>
      <c r="B64" s="29">
        <f>B46</f>
        <v>3</v>
      </c>
      <c r="C64" s="69" t="s">
        <v>4</v>
      </c>
      <c r="D64" s="70"/>
      <c r="E64" s="30"/>
      <c r="F64" s="31">
        <f>F53+F63</f>
        <v>730</v>
      </c>
      <c r="G64" s="50">
        <f t="shared" ref="G64" si="26">G53+G63</f>
        <v>46.13</v>
      </c>
      <c r="H64" s="50">
        <f t="shared" ref="H64" si="27">H53+H63</f>
        <v>45.2</v>
      </c>
      <c r="I64" s="50">
        <f t="shared" ref="I64" si="28">I53+I63</f>
        <v>130.45000000000002</v>
      </c>
      <c r="J64" s="50">
        <f t="shared" ref="J64:L64" si="29">J53+J63</f>
        <v>752.02</v>
      </c>
      <c r="K64" s="50"/>
      <c r="L64" s="50">
        <f t="shared" si="29"/>
        <v>70.11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8" t="str">
        <f>[4]Лист1!D4</f>
        <v>Запеканка творожная с повидлом</v>
      </c>
      <c r="F65" s="39">
        <v>140</v>
      </c>
      <c r="G65" s="55">
        <f>[4]Лист1!G4</f>
        <v>406.8</v>
      </c>
      <c r="H65" s="55">
        <f>[4]Лист1!H4</f>
        <v>14.1</v>
      </c>
      <c r="I65" s="55">
        <f>[4]Лист1!I4</f>
        <v>14.736000000000001</v>
      </c>
      <c r="J65" s="55">
        <v>26</v>
      </c>
      <c r="K65" s="52" t="s">
        <v>54</v>
      </c>
      <c r="L65" s="55">
        <v>41.3</v>
      </c>
    </row>
    <row r="66" spans="1:12" ht="15" x14ac:dyDescent="0.25">
      <c r="A66" s="23"/>
      <c r="B66" s="15"/>
      <c r="C66" s="11"/>
      <c r="D66" s="6" t="s">
        <v>52</v>
      </c>
      <c r="E66" s="40" t="str">
        <f>[4]Лист1!D5</f>
        <v>Чай с сахаром</v>
      </c>
      <c r="F66" s="41">
        <f>[4]Лист1!E5</f>
        <v>200</v>
      </c>
      <c r="G66" s="56">
        <f>[4]Лист1!G5</f>
        <v>28</v>
      </c>
      <c r="H66" s="56">
        <f>[4]Лист1!H5</f>
        <v>0.2</v>
      </c>
      <c r="I66" s="56">
        <f>[4]Лист1!I5</f>
        <v>0.2</v>
      </c>
      <c r="J66" s="56">
        <v>23.1</v>
      </c>
      <c r="K66" s="53" t="s">
        <v>55</v>
      </c>
      <c r="L66" s="56">
        <f>[4]Лист1!F5</f>
        <v>2.17</v>
      </c>
    </row>
    <row r="67" spans="1:12" ht="15" x14ac:dyDescent="0.25">
      <c r="A67" s="23"/>
      <c r="B67" s="15"/>
      <c r="C67" s="11"/>
      <c r="D67" s="7" t="s">
        <v>39</v>
      </c>
      <c r="E67" s="40" t="str">
        <f>[4]Лист1!D6</f>
        <v>Фрукты свежие</v>
      </c>
      <c r="F67" s="41">
        <f>[4]Лист1!E6</f>
        <v>150</v>
      </c>
      <c r="G67" s="56">
        <f>[4]Лист1!G6</f>
        <v>70.5</v>
      </c>
      <c r="H67" s="56">
        <f>[4]Лист1!H6</f>
        <v>0.6</v>
      </c>
      <c r="I67" s="56">
        <f>[4]Лист1!I6</f>
        <v>0.6</v>
      </c>
      <c r="J67" s="56">
        <v>21.6</v>
      </c>
      <c r="K67" s="53" t="s">
        <v>41</v>
      </c>
      <c r="L67" s="56">
        <f>[4]Лист1!F6</f>
        <v>14.4</v>
      </c>
    </row>
    <row r="68" spans="1:12" ht="15" x14ac:dyDescent="0.25">
      <c r="A68" s="23"/>
      <c r="B68" s="15"/>
      <c r="C68" s="11"/>
      <c r="D68" s="7"/>
      <c r="E68" s="40" t="str">
        <f>[4]Лист1!D7</f>
        <v>Кондитерские изделия</v>
      </c>
      <c r="F68" s="41">
        <f>[4]Лист1!E7</f>
        <v>50</v>
      </c>
      <c r="G68" s="56">
        <f>[4]Лист1!G7</f>
        <v>62.27</v>
      </c>
      <c r="H68" s="56">
        <f>[4]Лист1!H7</f>
        <v>1.74</v>
      </c>
      <c r="I68" s="56">
        <f>[4]Лист1!I7</f>
        <v>1.85</v>
      </c>
      <c r="J68" s="56">
        <v>11</v>
      </c>
      <c r="K68" s="53" t="s">
        <v>41</v>
      </c>
      <c r="L68" s="56">
        <f>[4]Лист1!F7</f>
        <v>7.95</v>
      </c>
    </row>
    <row r="69" spans="1:12" ht="15" x14ac:dyDescent="0.25">
      <c r="A69" s="23"/>
      <c r="B69" s="15"/>
      <c r="C69" s="11"/>
      <c r="D69" s="7" t="s">
        <v>23</v>
      </c>
      <c r="E69" s="40" t="str">
        <f t="shared" ref="E69:L69" si="30">E30</f>
        <v>Хлеб пшеничный</v>
      </c>
      <c r="F69" s="41">
        <f t="shared" si="30"/>
        <v>50</v>
      </c>
      <c r="G69" s="56">
        <f t="shared" si="30"/>
        <v>6.58</v>
      </c>
      <c r="H69" s="56">
        <v>11.7</v>
      </c>
      <c r="I69" s="56">
        <f t="shared" si="30"/>
        <v>11.5</v>
      </c>
      <c r="J69" s="56">
        <v>14.3</v>
      </c>
      <c r="K69" s="53" t="str">
        <f t="shared" si="30"/>
        <v>гост</v>
      </c>
      <c r="L69" s="56">
        <f t="shared" si="30"/>
        <v>4.3</v>
      </c>
    </row>
    <row r="70" spans="1:12" ht="15" x14ac:dyDescent="0.25">
      <c r="A70" s="23"/>
      <c r="B70" s="15"/>
      <c r="C70" s="11"/>
      <c r="D70" s="6" t="s">
        <v>24</v>
      </c>
      <c r="E70" s="40"/>
      <c r="F70" s="41"/>
      <c r="G70" s="56"/>
      <c r="H70" s="56"/>
      <c r="I70" s="56"/>
      <c r="J70" s="56"/>
      <c r="K70" s="53"/>
      <c r="L70" s="56"/>
    </row>
    <row r="71" spans="1:12" ht="15" x14ac:dyDescent="0.25">
      <c r="A71" s="23"/>
      <c r="B71" s="15"/>
      <c r="C71" s="11"/>
      <c r="D71" s="6" t="s">
        <v>26</v>
      </c>
      <c r="E71" s="40"/>
      <c r="F71" s="41"/>
      <c r="G71" s="56"/>
      <c r="H71" s="56"/>
      <c r="I71" s="56"/>
      <c r="J71" s="56"/>
      <c r="K71" s="53"/>
      <c r="L71" s="56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590</v>
      </c>
      <c r="G72" s="57">
        <f t="shared" ref="G72" si="31">SUM(G65:G71)</f>
        <v>574.15000000000009</v>
      </c>
      <c r="H72" s="57">
        <f t="shared" ref="H72" si="32">SUM(H65:H71)</f>
        <v>28.339999999999996</v>
      </c>
      <c r="I72" s="57">
        <f t="shared" ref="I72" si="33">SUM(I65:I71)</f>
        <v>28.885999999999999</v>
      </c>
      <c r="J72" s="57">
        <f t="shared" ref="J72:L72" si="34">SUM(J65:J71)</f>
        <v>96</v>
      </c>
      <c r="K72" s="54"/>
      <c r="L72" s="57">
        <f t="shared" si="34"/>
        <v>70.11999999999999</v>
      </c>
    </row>
    <row r="73" spans="1:12" ht="15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41"/>
      <c r="G73" s="48"/>
      <c r="H73" s="48"/>
      <c r="I73" s="48"/>
      <c r="J73" s="48"/>
      <c r="K73" s="53"/>
      <c r="L73" s="48"/>
    </row>
    <row r="74" spans="1:12" ht="15" x14ac:dyDescent="0.25">
      <c r="A74" s="23"/>
      <c r="B74" s="15"/>
      <c r="C74" s="11"/>
      <c r="D74" s="7" t="s">
        <v>27</v>
      </c>
      <c r="E74" s="40"/>
      <c r="F74" s="41"/>
      <c r="G74" s="48"/>
      <c r="H74" s="48"/>
      <c r="I74" s="48"/>
      <c r="J74" s="48"/>
      <c r="K74" s="53"/>
      <c r="L74" s="48"/>
    </row>
    <row r="75" spans="1:12" ht="15" x14ac:dyDescent="0.25">
      <c r="A75" s="23"/>
      <c r="B75" s="15"/>
      <c r="C75" s="11"/>
      <c r="D75" s="7" t="s">
        <v>28</v>
      </c>
      <c r="E75" s="40"/>
      <c r="F75" s="41"/>
      <c r="G75" s="48"/>
      <c r="H75" s="48"/>
      <c r="I75" s="48"/>
      <c r="J75" s="48"/>
      <c r="K75" s="53"/>
      <c r="L75" s="48"/>
    </row>
    <row r="76" spans="1:12" ht="15" x14ac:dyDescent="0.25">
      <c r="A76" s="23"/>
      <c r="B76" s="15"/>
      <c r="C76" s="11"/>
      <c r="D76" s="7" t="s">
        <v>29</v>
      </c>
      <c r="E76" s="40"/>
      <c r="F76" s="41"/>
      <c r="G76" s="48"/>
      <c r="H76" s="48"/>
      <c r="I76" s="48"/>
      <c r="J76" s="48"/>
      <c r="K76" s="53"/>
      <c r="L76" s="48"/>
    </row>
    <row r="77" spans="1:12" ht="15" x14ac:dyDescent="0.25">
      <c r="A77" s="23"/>
      <c r="B77" s="15"/>
      <c r="C77" s="11"/>
      <c r="D77" s="7" t="s">
        <v>30</v>
      </c>
      <c r="E77" s="40"/>
      <c r="F77" s="41"/>
      <c r="G77" s="48"/>
      <c r="H77" s="48"/>
      <c r="I77" s="48"/>
      <c r="J77" s="48"/>
      <c r="K77" s="53"/>
      <c r="L77" s="48"/>
    </row>
    <row r="78" spans="1:12" ht="15" x14ac:dyDescent="0.25">
      <c r="A78" s="23"/>
      <c r="B78" s="15"/>
      <c r="C78" s="11"/>
      <c r="D78" s="7" t="s">
        <v>31</v>
      </c>
      <c r="E78" s="40"/>
      <c r="F78" s="41"/>
      <c r="G78" s="48"/>
      <c r="H78" s="48"/>
      <c r="I78" s="48"/>
      <c r="J78" s="48"/>
      <c r="K78" s="53"/>
      <c r="L78" s="48"/>
    </row>
    <row r="79" spans="1:12" ht="15" x14ac:dyDescent="0.25">
      <c r="A79" s="23"/>
      <c r="B79" s="15"/>
      <c r="C79" s="11"/>
      <c r="D79" s="7" t="s">
        <v>32</v>
      </c>
      <c r="E79" s="40"/>
      <c r="F79" s="41"/>
      <c r="G79" s="48"/>
      <c r="H79" s="48"/>
      <c r="I79" s="48"/>
      <c r="J79" s="48"/>
      <c r="K79" s="53"/>
      <c r="L79" s="48"/>
    </row>
    <row r="80" spans="1:12" ht="15" x14ac:dyDescent="0.25">
      <c r="A80" s="23"/>
      <c r="B80" s="15"/>
      <c r="C80" s="11"/>
      <c r="D80" s="6"/>
      <c r="E80" s="40"/>
      <c r="F80" s="41"/>
      <c r="G80" s="48"/>
      <c r="H80" s="48"/>
      <c r="I80" s="48"/>
      <c r="J80" s="48"/>
      <c r="K80" s="53"/>
      <c r="L80" s="48"/>
    </row>
    <row r="81" spans="1:12" ht="15" x14ac:dyDescent="0.25">
      <c r="A81" s="23"/>
      <c r="B81" s="15"/>
      <c r="C81" s="11"/>
      <c r="D81" s="6"/>
      <c r="E81" s="40"/>
      <c r="F81" s="41"/>
      <c r="G81" s="48"/>
      <c r="H81" s="48"/>
      <c r="I81" s="48"/>
      <c r="J81" s="48"/>
      <c r="K81" s="53"/>
      <c r="L81" s="48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49">
        <f t="shared" ref="G82" si="35">SUM(G73:G81)</f>
        <v>0</v>
      </c>
      <c r="H82" s="49">
        <f t="shared" ref="H82" si="36">SUM(H73:H81)</f>
        <v>0</v>
      </c>
      <c r="I82" s="49">
        <f t="shared" ref="I82" si="37">SUM(I73:I81)</f>
        <v>0</v>
      </c>
      <c r="J82" s="49">
        <f t="shared" ref="J82:L82" si="38">SUM(J73:J81)</f>
        <v>0</v>
      </c>
      <c r="K82" s="54"/>
      <c r="L82" s="49">
        <f t="shared" si="38"/>
        <v>0</v>
      </c>
    </row>
    <row r="83" spans="1:12" ht="15.75" customHeight="1" x14ac:dyDescent="0.2">
      <c r="A83" s="28">
        <f>A65</f>
        <v>1</v>
      </c>
      <c r="B83" s="29">
        <f>B65</f>
        <v>4</v>
      </c>
      <c r="C83" s="69" t="s">
        <v>4</v>
      </c>
      <c r="D83" s="70"/>
      <c r="E83" s="30"/>
      <c r="F83" s="31">
        <f>F72+F82</f>
        <v>590</v>
      </c>
      <c r="G83" s="50">
        <f t="shared" ref="G83" si="39">G72+G82</f>
        <v>574.15000000000009</v>
      </c>
      <c r="H83" s="50">
        <f t="shared" ref="H83" si="40">H72+H82</f>
        <v>28.339999999999996</v>
      </c>
      <c r="I83" s="50">
        <f t="shared" ref="I83" si="41">I72+I82</f>
        <v>28.885999999999999</v>
      </c>
      <c r="J83" s="50">
        <f t="shared" ref="J83:L83" si="42">J72+J82</f>
        <v>96</v>
      </c>
      <c r="K83" s="50"/>
      <c r="L83" s="50">
        <f t="shared" si="42"/>
        <v>70.11999999999999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8" t="s">
        <v>66</v>
      </c>
      <c r="F84" s="39">
        <f>[5]Лист1!E4</f>
        <v>200</v>
      </c>
      <c r="G84" s="55">
        <f>[5]Лист1!H4</f>
        <v>19.617000000000001</v>
      </c>
      <c r="H84" s="55">
        <v>12.5</v>
      </c>
      <c r="I84" s="55">
        <v>7.6</v>
      </c>
      <c r="J84" s="55">
        <f>[5]Лист1!G4</f>
        <v>342.233</v>
      </c>
      <c r="K84" s="52" t="s">
        <v>56</v>
      </c>
      <c r="L84" s="55">
        <f>[5]Лист1!F4</f>
        <v>26.21</v>
      </c>
    </row>
    <row r="85" spans="1:12" ht="15" x14ac:dyDescent="0.25">
      <c r="A85" s="23"/>
      <c r="B85" s="15"/>
      <c r="C85" s="11"/>
      <c r="D85" s="6"/>
      <c r="E85" s="40" t="str">
        <f>[5]Лист1!D5</f>
        <v>Кукуруза консервированая</v>
      </c>
      <c r="F85" s="41">
        <f>[5]Лист1!E5</f>
        <v>100</v>
      </c>
      <c r="G85" s="56">
        <f>[5]Лист1!H5</f>
        <v>2.15</v>
      </c>
      <c r="H85" s="56">
        <f>[5]Лист1!I5</f>
        <v>3.27</v>
      </c>
      <c r="I85" s="56">
        <v>28.5</v>
      </c>
      <c r="J85" s="56">
        <f>[5]Лист1!G5</f>
        <v>92</v>
      </c>
      <c r="K85" s="53" t="s">
        <v>57</v>
      </c>
      <c r="L85" s="56">
        <f>[5]Лист1!F5</f>
        <v>10.17</v>
      </c>
    </row>
    <row r="86" spans="1:12" ht="15" x14ac:dyDescent="0.25">
      <c r="A86" s="23"/>
      <c r="B86" s="15"/>
      <c r="C86" s="11"/>
      <c r="D86" s="7" t="s">
        <v>22</v>
      </c>
      <c r="E86" s="40" t="str">
        <f>[5]Лист1!D6</f>
        <v>Какао с молоком</v>
      </c>
      <c r="F86" s="41">
        <f>[5]Лист1!E6</f>
        <v>200</v>
      </c>
      <c r="G86" s="56">
        <f>[5]Лист1!H6</f>
        <v>1.4</v>
      </c>
      <c r="H86" s="56">
        <v>8.5</v>
      </c>
      <c r="I86" s="56">
        <f>[5]Лист1!J6</f>
        <v>15.22</v>
      </c>
      <c r="J86" s="56">
        <f>[5]Лист1!G6</f>
        <v>105</v>
      </c>
      <c r="K86" s="53" t="s">
        <v>45</v>
      </c>
      <c r="L86" s="56">
        <f>[5]Лист1!F6</f>
        <v>11.29</v>
      </c>
    </row>
    <row r="87" spans="1:12" ht="15" x14ac:dyDescent="0.25">
      <c r="A87" s="23"/>
      <c r="B87" s="15"/>
      <c r="C87" s="11"/>
      <c r="D87" s="7" t="s">
        <v>24</v>
      </c>
      <c r="E87" s="40" t="str">
        <f>[5]Лист1!D7</f>
        <v>Фрукты свежие</v>
      </c>
      <c r="F87" s="41">
        <f>[5]Лист1!E7</f>
        <v>100</v>
      </c>
      <c r="G87" s="56">
        <f>[5]Лист1!H7</f>
        <v>0.4</v>
      </c>
      <c r="H87" s="56">
        <f>[5]Лист1!I7</f>
        <v>0.4</v>
      </c>
      <c r="I87" s="56">
        <f>[5]Лист1!J7</f>
        <v>9.8000000000000007</v>
      </c>
      <c r="J87" s="56">
        <f>[5]Лист1!G7</f>
        <v>47</v>
      </c>
      <c r="K87" s="53" t="s">
        <v>41</v>
      </c>
      <c r="L87" s="56">
        <f>[5]Лист1!F7</f>
        <v>18</v>
      </c>
    </row>
    <row r="88" spans="1:12" ht="15" x14ac:dyDescent="0.25">
      <c r="A88" s="23"/>
      <c r="B88" s="15"/>
      <c r="C88" s="11"/>
      <c r="D88" s="7" t="s">
        <v>23</v>
      </c>
      <c r="E88" s="40" t="str">
        <f>[5]Лист1!D8</f>
        <v>Хлеб ржаной</v>
      </c>
      <c r="F88" s="41">
        <f>[5]Лист1!E8</f>
        <v>30</v>
      </c>
      <c r="G88" s="56">
        <f>[5]Лист1!H8</f>
        <v>1.68</v>
      </c>
      <c r="H88" s="56">
        <f>[5]Лист1!I8</f>
        <v>0.33</v>
      </c>
      <c r="I88" s="56">
        <f>[5]Лист1!J8</f>
        <v>14.82</v>
      </c>
      <c r="J88" s="56">
        <f>[5]Лист1!G8</f>
        <v>68.97</v>
      </c>
      <c r="K88" s="53" t="s">
        <v>41</v>
      </c>
      <c r="L88" s="56">
        <f>[5]Лист1!F8</f>
        <v>4.45</v>
      </c>
    </row>
    <row r="89" spans="1:12" ht="15" x14ac:dyDescent="0.25">
      <c r="A89" s="23"/>
      <c r="B89" s="15"/>
      <c r="C89" s="11"/>
      <c r="D89" s="6"/>
      <c r="E89" s="40"/>
      <c r="F89" s="41"/>
      <c r="G89" s="56"/>
      <c r="H89" s="56"/>
      <c r="I89" s="56"/>
      <c r="J89" s="56"/>
      <c r="K89" s="53"/>
      <c r="L89" s="56"/>
    </row>
    <row r="90" spans="1:12" ht="15" x14ac:dyDescent="0.25">
      <c r="A90" s="23"/>
      <c r="B90" s="15"/>
      <c r="C90" s="11"/>
      <c r="D90" s="6"/>
      <c r="E90" s="40"/>
      <c r="F90" s="41"/>
      <c r="G90" s="56"/>
      <c r="H90" s="56"/>
      <c r="I90" s="56"/>
      <c r="J90" s="56"/>
      <c r="K90" s="53"/>
      <c r="L90" s="56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630</v>
      </c>
      <c r="G91" s="57">
        <f t="shared" ref="G91" si="43">SUM(G84:G90)</f>
        <v>25.246999999999996</v>
      </c>
      <c r="H91" s="57">
        <f t="shared" ref="H91" si="44">SUM(H84:H90)</f>
        <v>24.999999999999996</v>
      </c>
      <c r="I91" s="57">
        <f t="shared" ref="I91" si="45">SUM(I84:I90)</f>
        <v>75.94</v>
      </c>
      <c r="J91" s="57">
        <f t="shared" ref="J91:L91" si="46">SUM(J84:J90)</f>
        <v>655.20299999999997</v>
      </c>
      <c r="K91" s="54"/>
      <c r="L91" s="57">
        <f t="shared" si="46"/>
        <v>70.12</v>
      </c>
    </row>
    <row r="92" spans="1:12" ht="15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8"/>
      <c r="H92" s="48"/>
      <c r="I92" s="48"/>
      <c r="J92" s="48"/>
      <c r="K92" s="53"/>
      <c r="L92" s="48"/>
    </row>
    <row r="93" spans="1:12" ht="15" x14ac:dyDescent="0.25">
      <c r="A93" s="23"/>
      <c r="B93" s="15"/>
      <c r="C93" s="11"/>
      <c r="D93" s="7" t="s">
        <v>27</v>
      </c>
      <c r="E93" s="40"/>
      <c r="F93" s="41"/>
      <c r="G93" s="48"/>
      <c r="H93" s="48"/>
      <c r="I93" s="48"/>
      <c r="J93" s="48"/>
      <c r="K93" s="53"/>
      <c r="L93" s="48"/>
    </row>
    <row r="94" spans="1:12" ht="15" x14ac:dyDescent="0.25">
      <c r="A94" s="23"/>
      <c r="B94" s="15"/>
      <c r="C94" s="11"/>
      <c r="D94" s="7" t="s">
        <v>28</v>
      </c>
      <c r="E94" s="40"/>
      <c r="F94" s="41"/>
      <c r="G94" s="48"/>
      <c r="H94" s="48"/>
      <c r="I94" s="48"/>
      <c r="J94" s="48"/>
      <c r="K94" s="53"/>
      <c r="L94" s="48"/>
    </row>
    <row r="95" spans="1:12" ht="15" x14ac:dyDescent="0.25">
      <c r="A95" s="23"/>
      <c r="B95" s="15"/>
      <c r="C95" s="11"/>
      <c r="D95" s="7" t="s">
        <v>29</v>
      </c>
      <c r="E95" s="40"/>
      <c r="F95" s="41"/>
      <c r="G95" s="48"/>
      <c r="H95" s="48"/>
      <c r="I95" s="48"/>
      <c r="J95" s="48"/>
      <c r="K95" s="53"/>
      <c r="L95" s="48"/>
    </row>
    <row r="96" spans="1:12" ht="15" x14ac:dyDescent="0.25">
      <c r="A96" s="23"/>
      <c r="B96" s="15"/>
      <c r="C96" s="11"/>
      <c r="D96" s="7" t="s">
        <v>30</v>
      </c>
      <c r="E96" s="40"/>
      <c r="F96" s="41"/>
      <c r="G96" s="48"/>
      <c r="H96" s="48"/>
      <c r="I96" s="48"/>
      <c r="J96" s="48"/>
      <c r="K96" s="53"/>
      <c r="L96" s="48"/>
    </row>
    <row r="97" spans="1:12" ht="15" x14ac:dyDescent="0.25">
      <c r="A97" s="23"/>
      <c r="B97" s="15"/>
      <c r="C97" s="11"/>
      <c r="D97" s="7" t="s">
        <v>31</v>
      </c>
      <c r="E97" s="40"/>
      <c r="F97" s="41"/>
      <c r="G97" s="48"/>
      <c r="H97" s="48"/>
      <c r="I97" s="48"/>
      <c r="J97" s="48"/>
      <c r="K97" s="53"/>
      <c r="L97" s="48"/>
    </row>
    <row r="98" spans="1:12" ht="15" x14ac:dyDescent="0.25">
      <c r="A98" s="23"/>
      <c r="B98" s="15"/>
      <c r="C98" s="11"/>
      <c r="D98" s="7" t="s">
        <v>32</v>
      </c>
      <c r="E98" s="40"/>
      <c r="F98" s="41"/>
      <c r="G98" s="48"/>
      <c r="H98" s="48"/>
      <c r="I98" s="48"/>
      <c r="J98" s="48"/>
      <c r="K98" s="53"/>
      <c r="L98" s="48"/>
    </row>
    <row r="99" spans="1:12" ht="15" x14ac:dyDescent="0.25">
      <c r="A99" s="23"/>
      <c r="B99" s="15"/>
      <c r="C99" s="11"/>
      <c r="D99" s="6"/>
      <c r="E99" s="40"/>
      <c r="F99" s="41"/>
      <c r="G99" s="48"/>
      <c r="H99" s="48"/>
      <c r="I99" s="48"/>
      <c r="J99" s="48"/>
      <c r="K99" s="53"/>
      <c r="L99" s="48"/>
    </row>
    <row r="100" spans="1:12" ht="15" x14ac:dyDescent="0.25">
      <c r="A100" s="23"/>
      <c r="B100" s="15"/>
      <c r="C100" s="11"/>
      <c r="D100" s="6"/>
      <c r="E100" s="40"/>
      <c r="F100" s="41"/>
      <c r="G100" s="48"/>
      <c r="H100" s="48"/>
      <c r="I100" s="48"/>
      <c r="J100" s="48"/>
      <c r="K100" s="53"/>
      <c r="L100" s="48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49">
        <f t="shared" ref="G101" si="47">SUM(G92:G100)</f>
        <v>0</v>
      </c>
      <c r="H101" s="49">
        <f t="shared" ref="H101" si="48">SUM(H92:H100)</f>
        <v>0</v>
      </c>
      <c r="I101" s="49">
        <f t="shared" ref="I101" si="49">SUM(I92:I100)</f>
        <v>0</v>
      </c>
      <c r="J101" s="49">
        <f t="shared" ref="J101:L101" si="50">SUM(J92:J100)</f>
        <v>0</v>
      </c>
      <c r="K101" s="54"/>
      <c r="L101" s="49">
        <f t="shared" si="50"/>
        <v>0</v>
      </c>
    </row>
    <row r="102" spans="1:12" ht="15.75" customHeight="1" x14ac:dyDescent="0.2">
      <c r="A102" s="28">
        <f>A84</f>
        <v>1</v>
      </c>
      <c r="B102" s="29">
        <f>B84</f>
        <v>5</v>
      </c>
      <c r="C102" s="69" t="s">
        <v>4</v>
      </c>
      <c r="D102" s="70"/>
      <c r="E102" s="30"/>
      <c r="F102" s="31">
        <f>F91+F101</f>
        <v>630</v>
      </c>
      <c r="G102" s="50">
        <f t="shared" ref="G102" si="51">G91+G101</f>
        <v>25.246999999999996</v>
      </c>
      <c r="H102" s="50">
        <f t="shared" ref="H102" si="52">H91+H101</f>
        <v>24.999999999999996</v>
      </c>
      <c r="I102" s="50">
        <f t="shared" ref="I102" si="53">I91+I101</f>
        <v>75.94</v>
      </c>
      <c r="J102" s="50">
        <f t="shared" ref="J102:L102" si="54">J91+J101</f>
        <v>655.20299999999997</v>
      </c>
      <c r="K102" s="50"/>
      <c r="L102" s="50">
        <f t="shared" si="54"/>
        <v>70.12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38" t="str">
        <f>[6]Лист1!D4</f>
        <v>Каша пшенная жидкая молочная</v>
      </c>
      <c r="F103" s="39">
        <f>[6]Лист1!E4</f>
        <v>210</v>
      </c>
      <c r="G103" s="55">
        <f>[6]Лист1!H4</f>
        <v>7.51</v>
      </c>
      <c r="H103" s="55">
        <v>9.3000000000000007</v>
      </c>
      <c r="I103" s="55">
        <v>21.1</v>
      </c>
      <c r="J103" s="55">
        <f>[6]Лист1!G4</f>
        <v>285</v>
      </c>
      <c r="K103" s="52" t="s">
        <v>58</v>
      </c>
      <c r="L103" s="55">
        <f>[6]Лист1!F4</f>
        <v>20.190000000000001</v>
      </c>
    </row>
    <row r="104" spans="1:12" ht="15" x14ac:dyDescent="0.25">
      <c r="A104" s="23"/>
      <c r="B104" s="15"/>
      <c r="C104" s="11"/>
      <c r="D104" s="6" t="s">
        <v>22</v>
      </c>
      <c r="E104" s="40" t="str">
        <f>[6]Лист1!D5</f>
        <v>Чай с сахаром</v>
      </c>
      <c r="F104" s="41">
        <f>[6]Лист1!E5</f>
        <v>200</v>
      </c>
      <c r="G104" s="56">
        <v>8.3000000000000007</v>
      </c>
      <c r="H104" s="56">
        <v>8.3000000000000007</v>
      </c>
      <c r="I104" s="56">
        <f>[6]Лист1!J5</f>
        <v>14</v>
      </c>
      <c r="J104" s="56">
        <f>[6]Лист1!G5</f>
        <v>28</v>
      </c>
      <c r="K104" s="53" t="s">
        <v>55</v>
      </c>
      <c r="L104" s="56">
        <f>[6]Лист1!F5</f>
        <v>3.17</v>
      </c>
    </row>
    <row r="105" spans="1:12" ht="15" x14ac:dyDescent="0.25">
      <c r="A105" s="23"/>
      <c r="B105" s="15"/>
      <c r="C105" s="11"/>
      <c r="D105" s="7" t="s">
        <v>39</v>
      </c>
      <c r="E105" s="40" t="str">
        <f>[6]Лист1!D6</f>
        <v>Фрукты свежие</v>
      </c>
      <c r="F105" s="41">
        <f>[6]Лист1!E6</f>
        <v>200</v>
      </c>
      <c r="G105" s="56">
        <v>6.5</v>
      </c>
      <c r="H105" s="56">
        <v>6.5</v>
      </c>
      <c r="I105" s="56">
        <f>[6]Лист1!J6</f>
        <v>19.600000000000001</v>
      </c>
      <c r="J105" s="56">
        <f>[6]Лист1!G6</f>
        <v>94</v>
      </c>
      <c r="K105" s="53" t="s">
        <v>41</v>
      </c>
      <c r="L105" s="56">
        <f>[6]Лист1!F6</f>
        <v>20.399999999999999</v>
      </c>
    </row>
    <row r="106" spans="1:12" ht="15" x14ac:dyDescent="0.25">
      <c r="A106" s="23"/>
      <c r="B106" s="15"/>
      <c r="C106" s="11"/>
      <c r="D106" s="7"/>
      <c r="E106" s="40" t="str">
        <f>[6]Лист1!D7</f>
        <v>Кондитерские изделия</v>
      </c>
      <c r="F106" s="41">
        <f>[6]Лист1!E7</f>
        <v>70</v>
      </c>
      <c r="G106" s="56">
        <f>[6]Лист1!H7</f>
        <v>2.702</v>
      </c>
      <c r="H106" s="56">
        <f>[6]Лист1!I7</f>
        <v>2.87</v>
      </c>
      <c r="I106" s="56">
        <f>[6]Лист1!J7</f>
        <v>16.981999999999999</v>
      </c>
      <c r="J106" s="56">
        <f>[6]Лист1!G7</f>
        <v>96.866</v>
      </c>
      <c r="K106" s="53" t="s">
        <v>41</v>
      </c>
      <c r="L106" s="56">
        <f>[6]Лист1!F7</f>
        <v>24.13</v>
      </c>
    </row>
    <row r="107" spans="1:12" ht="15" x14ac:dyDescent="0.25">
      <c r="A107" s="23"/>
      <c r="B107" s="15"/>
      <c r="C107" s="11"/>
      <c r="D107" s="7" t="s">
        <v>23</v>
      </c>
      <c r="E107" s="40" t="str">
        <f>[6]Лист1!D8</f>
        <v>Хлеб пшеничный</v>
      </c>
      <c r="F107" s="41">
        <f>[6]Лист1!E8</f>
        <v>30</v>
      </c>
      <c r="G107" s="56">
        <f>[6]Лист1!H8</f>
        <v>2.37</v>
      </c>
      <c r="H107" s="56">
        <f>[6]Лист1!I8</f>
        <v>0.3</v>
      </c>
      <c r="I107" s="56">
        <f>[6]Лист1!J8</f>
        <v>14.49</v>
      </c>
      <c r="J107" s="56">
        <f>[6]Лист1!G8</f>
        <v>70.14</v>
      </c>
      <c r="K107" s="53" t="s">
        <v>41</v>
      </c>
      <c r="L107" s="56">
        <f>[6]Лист1!F8</f>
        <v>2.2200000000000002</v>
      </c>
    </row>
    <row r="108" spans="1:12" ht="15" x14ac:dyDescent="0.25">
      <c r="A108" s="23"/>
      <c r="B108" s="15"/>
      <c r="C108" s="11"/>
      <c r="D108" s="6"/>
      <c r="E108" s="40"/>
      <c r="F108" s="41"/>
      <c r="G108" s="56"/>
      <c r="H108" s="56"/>
      <c r="I108" s="56"/>
      <c r="J108" s="56"/>
      <c r="K108" s="53"/>
      <c r="L108" s="56"/>
    </row>
    <row r="109" spans="1:12" ht="15" x14ac:dyDescent="0.25">
      <c r="A109" s="23"/>
      <c r="B109" s="15"/>
      <c r="C109" s="11"/>
      <c r="D109" s="6"/>
      <c r="E109" s="40"/>
      <c r="F109" s="41"/>
      <c r="G109" s="56"/>
      <c r="H109" s="56"/>
      <c r="I109" s="56"/>
      <c r="J109" s="56"/>
      <c r="K109" s="53"/>
      <c r="L109" s="56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710</v>
      </c>
      <c r="G110" s="57">
        <f>SUM(G103:G108)</f>
        <v>27.382000000000001</v>
      </c>
      <c r="H110" s="57">
        <f t="shared" ref="H110:J110" si="55">SUM(H103:H109)</f>
        <v>27.270000000000003</v>
      </c>
      <c r="I110" s="57">
        <f t="shared" si="55"/>
        <v>86.171999999999997</v>
      </c>
      <c r="J110" s="57">
        <f t="shared" si="55"/>
        <v>574.00599999999997</v>
      </c>
      <c r="K110" s="54"/>
      <c r="L110" s="57">
        <f t="shared" ref="L110" si="56">SUM(L103:L109)</f>
        <v>70.11</v>
      </c>
    </row>
    <row r="111" spans="1:12" ht="15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8"/>
      <c r="H111" s="48"/>
      <c r="I111" s="48"/>
      <c r="J111" s="48"/>
      <c r="K111" s="53"/>
      <c r="L111" s="48"/>
    </row>
    <row r="112" spans="1:12" ht="15" x14ac:dyDescent="0.25">
      <c r="A112" s="23"/>
      <c r="B112" s="15"/>
      <c r="C112" s="11"/>
      <c r="D112" s="7" t="s">
        <v>27</v>
      </c>
      <c r="E112" s="40"/>
      <c r="F112" s="41"/>
      <c r="G112" s="48"/>
      <c r="H112" s="48"/>
      <c r="I112" s="48"/>
      <c r="J112" s="48"/>
      <c r="K112" s="53"/>
      <c r="L112" s="48"/>
    </row>
    <row r="113" spans="1:12" ht="15" x14ac:dyDescent="0.25">
      <c r="A113" s="23"/>
      <c r="B113" s="15"/>
      <c r="C113" s="11"/>
      <c r="D113" s="7" t="s">
        <v>28</v>
      </c>
      <c r="E113" s="40"/>
      <c r="F113" s="41"/>
      <c r="G113" s="48"/>
      <c r="H113" s="48"/>
      <c r="I113" s="48"/>
      <c r="J113" s="48"/>
      <c r="K113" s="53"/>
      <c r="L113" s="48"/>
    </row>
    <row r="114" spans="1:12" ht="15" x14ac:dyDescent="0.25">
      <c r="A114" s="23"/>
      <c r="B114" s="15"/>
      <c r="C114" s="11"/>
      <c r="D114" s="7" t="s">
        <v>29</v>
      </c>
      <c r="E114" s="40"/>
      <c r="F114" s="41"/>
      <c r="G114" s="48"/>
      <c r="H114" s="48"/>
      <c r="I114" s="48"/>
      <c r="J114" s="48"/>
      <c r="K114" s="53"/>
      <c r="L114" s="48"/>
    </row>
    <row r="115" spans="1:12" ht="15" x14ac:dyDescent="0.25">
      <c r="A115" s="23"/>
      <c r="B115" s="15"/>
      <c r="C115" s="11"/>
      <c r="D115" s="7" t="s">
        <v>30</v>
      </c>
      <c r="E115" s="40"/>
      <c r="F115" s="41"/>
      <c r="G115" s="48"/>
      <c r="H115" s="48"/>
      <c r="I115" s="48"/>
      <c r="J115" s="48"/>
      <c r="K115" s="53"/>
      <c r="L115" s="48"/>
    </row>
    <row r="116" spans="1:12" ht="15" x14ac:dyDescent="0.25">
      <c r="A116" s="23"/>
      <c r="B116" s="15"/>
      <c r="C116" s="11"/>
      <c r="D116" s="7" t="s">
        <v>31</v>
      </c>
      <c r="E116" s="40"/>
      <c r="F116" s="41"/>
      <c r="G116" s="48"/>
      <c r="H116" s="48"/>
      <c r="I116" s="48"/>
      <c r="J116" s="48"/>
      <c r="K116" s="53"/>
      <c r="L116" s="48"/>
    </row>
    <row r="117" spans="1:12" ht="15" x14ac:dyDescent="0.25">
      <c r="A117" s="23"/>
      <c r="B117" s="15"/>
      <c r="C117" s="11"/>
      <c r="D117" s="7" t="s">
        <v>32</v>
      </c>
      <c r="E117" s="40"/>
      <c r="F117" s="41"/>
      <c r="G117" s="48"/>
      <c r="H117" s="48"/>
      <c r="I117" s="48"/>
      <c r="J117" s="48"/>
      <c r="K117" s="53"/>
      <c r="L117" s="48"/>
    </row>
    <row r="118" spans="1:12" ht="15" x14ac:dyDescent="0.25">
      <c r="A118" s="23"/>
      <c r="B118" s="15"/>
      <c r="C118" s="11"/>
      <c r="D118" s="6"/>
      <c r="E118" s="40"/>
      <c r="F118" s="41"/>
      <c r="G118" s="48"/>
      <c r="H118" s="48"/>
      <c r="I118" s="48"/>
      <c r="J118" s="48"/>
      <c r="K118" s="53"/>
      <c r="L118" s="48"/>
    </row>
    <row r="119" spans="1:12" ht="15" x14ac:dyDescent="0.25">
      <c r="A119" s="23"/>
      <c r="B119" s="15"/>
      <c r="C119" s="11"/>
      <c r="D119" s="6"/>
      <c r="E119" s="40"/>
      <c r="F119" s="41"/>
      <c r="G119" s="48"/>
      <c r="H119" s="48"/>
      <c r="I119" s="48"/>
      <c r="J119" s="48"/>
      <c r="K119" s="53"/>
      <c r="L119" s="48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49">
        <f t="shared" ref="G120:J120" si="57">SUM(G111:G119)</f>
        <v>0</v>
      </c>
      <c r="H120" s="49">
        <f t="shared" si="57"/>
        <v>0</v>
      </c>
      <c r="I120" s="49">
        <f t="shared" si="57"/>
        <v>0</v>
      </c>
      <c r="J120" s="49">
        <f t="shared" si="57"/>
        <v>0</v>
      </c>
      <c r="K120" s="54"/>
      <c r="L120" s="49">
        <f t="shared" ref="L120" si="58">SUM(L111:L119)</f>
        <v>0</v>
      </c>
    </row>
    <row r="121" spans="1:12" ht="15" x14ac:dyDescent="0.2">
      <c r="A121" s="28">
        <f>A103</f>
        <v>2</v>
      </c>
      <c r="B121" s="29">
        <f>B103</f>
        <v>1</v>
      </c>
      <c r="C121" s="69" t="s">
        <v>4</v>
      </c>
      <c r="D121" s="70"/>
      <c r="E121" s="30"/>
      <c r="F121" s="31">
        <f>F110+F120</f>
        <v>710</v>
      </c>
      <c r="G121" s="50">
        <f t="shared" ref="G121" si="59">G110+G120</f>
        <v>27.382000000000001</v>
      </c>
      <c r="H121" s="50">
        <f t="shared" ref="H121" si="60">H110+H120</f>
        <v>27.270000000000003</v>
      </c>
      <c r="I121" s="50">
        <f t="shared" ref="I121" si="61">I110+I120</f>
        <v>86.171999999999997</v>
      </c>
      <c r="J121" s="50">
        <f t="shared" ref="J121:L121" si="62">J110+J120</f>
        <v>574.00599999999997</v>
      </c>
      <c r="K121" s="50"/>
      <c r="L121" s="50">
        <f t="shared" si="62"/>
        <v>70.11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/>
      <c r="E122" s="38" t="str">
        <f>[7]Лист1!D4</f>
        <v>Салат "Студенческий"</v>
      </c>
      <c r="F122" s="39">
        <f>[7]Лист1!E4</f>
        <v>120</v>
      </c>
      <c r="G122" s="55">
        <f>[7]Лист1!H4</f>
        <v>2.13</v>
      </c>
      <c r="H122" s="55">
        <f>[7]Лист1!I4</f>
        <v>7.15</v>
      </c>
      <c r="I122" s="55">
        <f>[7]Лист1!J4</f>
        <v>5.39</v>
      </c>
      <c r="J122" s="55">
        <f>[7]Лист1!G4</f>
        <v>95</v>
      </c>
      <c r="K122" s="52" t="s">
        <v>59</v>
      </c>
      <c r="L122" s="55">
        <f>[7]Лист1!F4</f>
        <v>9.7899999999999991</v>
      </c>
    </row>
    <row r="123" spans="1:12" ht="15" x14ac:dyDescent="0.25">
      <c r="A123" s="14"/>
      <c r="B123" s="15"/>
      <c r="C123" s="11"/>
      <c r="D123" s="6" t="s">
        <v>21</v>
      </c>
      <c r="E123" s="40" t="str">
        <f>[7]Лист1!D5</f>
        <v>Плов из птицы</v>
      </c>
      <c r="F123" s="41">
        <f>[7]Лист1!E5</f>
        <v>200</v>
      </c>
      <c r="G123" s="56">
        <f>[7]Лист1!H5</f>
        <v>15.76</v>
      </c>
      <c r="H123" s="56">
        <v>11.9</v>
      </c>
      <c r="I123" s="56">
        <v>22.5</v>
      </c>
      <c r="J123" s="56">
        <f>[7]Лист1!G5</f>
        <v>268.60000000000002</v>
      </c>
      <c r="K123" s="53" t="s">
        <v>60</v>
      </c>
      <c r="L123" s="56">
        <f>[7]Лист1!F5</f>
        <v>33.549999999999997</v>
      </c>
    </row>
    <row r="124" spans="1:12" ht="15" x14ac:dyDescent="0.25">
      <c r="A124" s="14"/>
      <c r="B124" s="15"/>
      <c r="C124" s="11"/>
      <c r="D124" s="7" t="s">
        <v>24</v>
      </c>
      <c r="E124" s="40" t="str">
        <f>[7]Лист1!D6</f>
        <v>Фрукты свежие</v>
      </c>
      <c r="F124" s="41">
        <f>[7]Лист1!E6</f>
        <v>150</v>
      </c>
      <c r="G124" s="56">
        <f>[7]Лист1!H6</f>
        <v>0.6</v>
      </c>
      <c r="H124" s="56">
        <f>[7]Лист1!I6</f>
        <v>0.6</v>
      </c>
      <c r="I124" s="56">
        <f>[7]Лист1!J6</f>
        <v>14.7</v>
      </c>
      <c r="J124" s="56">
        <f>[7]Лист1!G6</f>
        <v>47</v>
      </c>
      <c r="K124" s="53" t="s">
        <v>55</v>
      </c>
      <c r="L124" s="56">
        <f>[7]Лист1!F6</f>
        <v>19</v>
      </c>
    </row>
    <row r="125" spans="1:12" ht="15" x14ac:dyDescent="0.25">
      <c r="A125" s="14"/>
      <c r="B125" s="15"/>
      <c r="C125" s="11"/>
      <c r="D125" s="7" t="s">
        <v>23</v>
      </c>
      <c r="E125" s="40" t="str">
        <f>[7]Лист1!D7</f>
        <v>Хлеб пшеничный</v>
      </c>
      <c r="F125" s="41">
        <f>[7]Лист1!E7</f>
        <v>30</v>
      </c>
      <c r="G125" s="56">
        <f>[7]Лист1!H7</f>
        <v>1.74</v>
      </c>
      <c r="H125" s="56">
        <f>[7]Лист1!I7</f>
        <v>1.85</v>
      </c>
      <c r="I125" s="56">
        <f>[7]Лист1!J7</f>
        <v>10.92</v>
      </c>
      <c r="J125" s="56">
        <f>[7]Лист1!G7</f>
        <v>70.14</v>
      </c>
      <c r="K125" s="53" t="s">
        <v>41</v>
      </c>
      <c r="L125" s="56">
        <f>[7]Лист1!F7</f>
        <v>3.23</v>
      </c>
    </row>
    <row r="126" spans="1:12" ht="15" x14ac:dyDescent="0.25">
      <c r="A126" s="14"/>
      <c r="B126" s="15"/>
      <c r="C126" s="11"/>
      <c r="D126" s="7" t="s">
        <v>22</v>
      </c>
      <c r="E126" s="40" t="str">
        <f>[7]Лист1!D8</f>
        <v>Чай с сахаром</v>
      </c>
      <c r="F126" s="41">
        <f>[7]Лист1!E8</f>
        <v>200</v>
      </c>
      <c r="G126" s="56">
        <f>[7]Лист1!H8</f>
        <v>0.2</v>
      </c>
      <c r="H126" s="56">
        <f>[7]Лист1!I8</f>
        <v>0.2</v>
      </c>
      <c r="I126" s="56">
        <f>[7]Лист1!J8</f>
        <v>14</v>
      </c>
      <c r="J126" s="56">
        <f>[7]Лист1!G8</f>
        <v>28</v>
      </c>
      <c r="K126" s="53" t="s">
        <v>41</v>
      </c>
      <c r="L126" s="56">
        <f>[7]Лист1!F8</f>
        <v>4.55</v>
      </c>
    </row>
    <row r="127" spans="1:12" ht="15" x14ac:dyDescent="0.25">
      <c r="A127" s="14"/>
      <c r="B127" s="15"/>
      <c r="C127" s="11"/>
      <c r="D127" s="6"/>
      <c r="E127" s="40"/>
      <c r="F127" s="41"/>
      <c r="G127" s="56"/>
      <c r="H127" s="56"/>
      <c r="I127" s="56"/>
      <c r="J127" s="56"/>
      <c r="K127" s="53"/>
      <c r="L127" s="56"/>
    </row>
    <row r="128" spans="1:12" ht="15" x14ac:dyDescent="0.25">
      <c r="A128" s="14"/>
      <c r="B128" s="15"/>
      <c r="C128" s="11"/>
      <c r="D128" s="6"/>
      <c r="E128" s="40"/>
      <c r="F128" s="41"/>
      <c r="G128" s="56"/>
      <c r="H128" s="56"/>
      <c r="I128" s="56"/>
      <c r="J128" s="56"/>
      <c r="K128" s="53"/>
      <c r="L128" s="56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700</v>
      </c>
      <c r="G129" s="57">
        <f t="shared" ref="G129:J129" si="63">SUM(G122:G128)</f>
        <v>20.43</v>
      </c>
      <c r="H129" s="57">
        <f t="shared" si="63"/>
        <v>21.700000000000003</v>
      </c>
      <c r="I129" s="57">
        <f t="shared" si="63"/>
        <v>67.510000000000005</v>
      </c>
      <c r="J129" s="57">
        <f t="shared" si="63"/>
        <v>508.74</v>
      </c>
      <c r="K129" s="54"/>
      <c r="L129" s="57">
        <f t="shared" ref="L129" si="64">SUM(L122:L128)</f>
        <v>70.11999999999999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8"/>
      <c r="H130" s="48"/>
      <c r="I130" s="48"/>
      <c r="J130" s="48"/>
      <c r="K130" s="53"/>
      <c r="L130" s="48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8"/>
      <c r="H131" s="48"/>
      <c r="I131" s="48"/>
      <c r="J131" s="48"/>
      <c r="K131" s="53"/>
      <c r="L131" s="48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8"/>
      <c r="H132" s="48"/>
      <c r="I132" s="48"/>
      <c r="J132" s="48"/>
      <c r="K132" s="53"/>
      <c r="L132" s="48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8"/>
      <c r="H133" s="48"/>
      <c r="I133" s="48"/>
      <c r="J133" s="48"/>
      <c r="K133" s="53"/>
      <c r="L133" s="48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8"/>
      <c r="H134" s="48"/>
      <c r="I134" s="48"/>
      <c r="J134" s="48"/>
      <c r="K134" s="53"/>
      <c r="L134" s="48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8"/>
      <c r="H135" s="48"/>
      <c r="I135" s="48"/>
      <c r="J135" s="48"/>
      <c r="K135" s="53"/>
      <c r="L135" s="48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8"/>
      <c r="H136" s="48"/>
      <c r="I136" s="48"/>
      <c r="J136" s="48"/>
      <c r="K136" s="53"/>
      <c r="L136" s="48"/>
    </row>
    <row r="137" spans="1:12" ht="15" x14ac:dyDescent="0.25">
      <c r="A137" s="14"/>
      <c r="B137" s="15"/>
      <c r="C137" s="11"/>
      <c r="D137" s="6"/>
      <c r="E137" s="40"/>
      <c r="F137" s="41"/>
      <c r="G137" s="48"/>
      <c r="H137" s="48"/>
      <c r="I137" s="48"/>
      <c r="J137" s="48"/>
      <c r="K137" s="53"/>
      <c r="L137" s="48"/>
    </row>
    <row r="138" spans="1:12" ht="15" x14ac:dyDescent="0.25">
      <c r="A138" s="14"/>
      <c r="B138" s="15"/>
      <c r="C138" s="11"/>
      <c r="D138" s="6"/>
      <c r="E138" s="40"/>
      <c r="F138" s="41"/>
      <c r="G138" s="48"/>
      <c r="H138" s="48"/>
      <c r="I138" s="48"/>
      <c r="J138" s="48"/>
      <c r="K138" s="53"/>
      <c r="L138" s="48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49">
        <f t="shared" ref="G139:J139" si="65">SUM(G130:G138)</f>
        <v>0</v>
      </c>
      <c r="H139" s="49">
        <f t="shared" si="65"/>
        <v>0</v>
      </c>
      <c r="I139" s="49">
        <f t="shared" si="65"/>
        <v>0</v>
      </c>
      <c r="J139" s="49">
        <f t="shared" si="65"/>
        <v>0</v>
      </c>
      <c r="K139" s="54"/>
      <c r="L139" s="49">
        <f t="shared" ref="L139" si="66">SUM(L130:L138)</f>
        <v>0</v>
      </c>
    </row>
    <row r="140" spans="1:12" ht="15" x14ac:dyDescent="0.2">
      <c r="A140" s="32">
        <f>A122</f>
        <v>2</v>
      </c>
      <c r="B140" s="32">
        <f>B122</f>
        <v>2</v>
      </c>
      <c r="C140" s="69" t="s">
        <v>4</v>
      </c>
      <c r="D140" s="70"/>
      <c r="E140" s="30"/>
      <c r="F140" s="31">
        <f>F129+F139</f>
        <v>700</v>
      </c>
      <c r="G140" s="50">
        <f t="shared" ref="G140" si="67">G129+G139</f>
        <v>20.43</v>
      </c>
      <c r="H140" s="50">
        <f t="shared" ref="H140" si="68">H129+H139</f>
        <v>21.700000000000003</v>
      </c>
      <c r="I140" s="50">
        <f t="shared" ref="I140" si="69">I129+I139</f>
        <v>67.510000000000005</v>
      </c>
      <c r="J140" s="50">
        <f t="shared" ref="J140:L140" si="70">J129+J139</f>
        <v>508.74</v>
      </c>
      <c r="K140" s="50"/>
      <c r="L140" s="50">
        <f t="shared" si="70"/>
        <v>70.11999999999999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38" t="str">
        <f>[8]Лист1!D4</f>
        <v>Омлет натуральный</v>
      </c>
      <c r="F141" s="39">
        <f>[8]Лист1!E4</f>
        <v>200</v>
      </c>
      <c r="G141" s="55">
        <f>[8]Лист1!H4</f>
        <v>19.617000000000001</v>
      </c>
      <c r="H141" s="55">
        <v>21.4</v>
      </c>
      <c r="I141" s="55">
        <v>24.7</v>
      </c>
      <c r="J141" s="55">
        <f>[8]Лист1!G4</f>
        <v>342.233</v>
      </c>
      <c r="K141" s="52" t="s">
        <v>44</v>
      </c>
      <c r="L141" s="55">
        <f>[8]Лист1!F4</f>
        <v>22.67</v>
      </c>
    </row>
    <row r="142" spans="1:12" ht="15" x14ac:dyDescent="0.25">
      <c r="A142" s="23"/>
      <c r="B142" s="15"/>
      <c r="C142" s="11"/>
      <c r="D142" s="6"/>
      <c r="E142" s="40" t="str">
        <f>[8]Лист1!D5</f>
        <v>Винегрет овощной</v>
      </c>
      <c r="F142" s="41">
        <f>[8]Лист1!E5</f>
        <v>100</v>
      </c>
      <c r="G142" s="56">
        <f>[8]Лист1!H5</f>
        <v>2.15</v>
      </c>
      <c r="H142" s="56">
        <f>[8]Лист1!I5</f>
        <v>3.27</v>
      </c>
      <c r="I142" s="56">
        <f>[8]Лист1!J5</f>
        <v>10.89</v>
      </c>
      <c r="J142" s="56">
        <f>[8]Лист1!G5</f>
        <v>126.67</v>
      </c>
      <c r="K142" s="53"/>
      <c r="L142" s="56">
        <f>[8]Лист1!F5</f>
        <v>13.94</v>
      </c>
    </row>
    <row r="143" spans="1:12" ht="15" x14ac:dyDescent="0.25">
      <c r="A143" s="23"/>
      <c r="B143" s="15"/>
      <c r="C143" s="11"/>
      <c r="D143" s="7" t="s">
        <v>22</v>
      </c>
      <c r="E143" s="40" t="str">
        <f>[8]Лист1!D6</f>
        <v>Чай с лимоном</v>
      </c>
      <c r="F143" s="41">
        <f>[8]Лист1!E6</f>
        <v>200</v>
      </c>
      <c r="G143" s="56">
        <f>[8]Лист1!H6</f>
        <v>1.4</v>
      </c>
      <c r="H143" s="56">
        <f>[8]Лист1!I6</f>
        <v>1.6</v>
      </c>
      <c r="I143" s="56">
        <f>[8]Лист1!J6</f>
        <v>22.31</v>
      </c>
      <c r="J143" s="56">
        <f>[8]Лист1!G6</f>
        <v>59</v>
      </c>
      <c r="K143" s="53" t="s">
        <v>45</v>
      </c>
      <c r="L143" s="56">
        <f>[8]Лист1!F6</f>
        <v>6.55</v>
      </c>
    </row>
    <row r="144" spans="1:12" ht="15.75" customHeight="1" x14ac:dyDescent="0.25">
      <c r="A144" s="23"/>
      <c r="B144" s="15"/>
      <c r="C144" s="11"/>
      <c r="D144" s="7" t="s">
        <v>23</v>
      </c>
      <c r="E144" s="40" t="str">
        <f>[8]Лист1!D7</f>
        <v>Хлеб ржаной</v>
      </c>
      <c r="F144" s="41">
        <f>[8]Лист1!E7</f>
        <v>30</v>
      </c>
      <c r="G144" s="56">
        <f>[8]Лист1!H7</f>
        <v>1.68</v>
      </c>
      <c r="H144" s="56">
        <f>[8]Лист1!I7</f>
        <v>0.33</v>
      </c>
      <c r="I144" s="56">
        <f>[8]Лист1!J7</f>
        <v>14.82</v>
      </c>
      <c r="J144" s="56">
        <f>[8]Лист1!G7</f>
        <v>68.97</v>
      </c>
      <c r="K144" s="53" t="s">
        <v>41</v>
      </c>
      <c r="L144" s="56">
        <f>[8]Лист1!F7</f>
        <v>4.45</v>
      </c>
    </row>
    <row r="145" spans="1:12" ht="15" x14ac:dyDescent="0.25">
      <c r="A145" s="23"/>
      <c r="B145" s="15"/>
      <c r="C145" s="11"/>
      <c r="D145" s="7" t="s">
        <v>24</v>
      </c>
      <c r="E145" s="40" t="str">
        <f>[8]Лист1!D8</f>
        <v>Фрукты свежие</v>
      </c>
      <c r="F145" s="41">
        <f>[8]Лист1!E8</f>
        <v>150</v>
      </c>
      <c r="G145" s="56">
        <f>[8]Лист1!H8</f>
        <v>0.4</v>
      </c>
      <c r="H145" s="56">
        <f>[8]Лист1!I8</f>
        <v>0.4</v>
      </c>
      <c r="I145" s="56">
        <f>[8]Лист1!J8</f>
        <v>9.8000000000000007</v>
      </c>
      <c r="J145" s="56">
        <f>[8]Лист1!G8</f>
        <v>47</v>
      </c>
      <c r="K145" s="53" t="s">
        <v>41</v>
      </c>
      <c r="L145" s="56">
        <f>[8]Лист1!F8</f>
        <v>22.5</v>
      </c>
    </row>
    <row r="146" spans="1:12" ht="15" x14ac:dyDescent="0.25">
      <c r="A146" s="23"/>
      <c r="B146" s="15"/>
      <c r="C146" s="11"/>
      <c r="D146" s="6"/>
      <c r="E146" s="40"/>
      <c r="F146" s="41"/>
      <c r="G146" s="56"/>
      <c r="H146" s="56"/>
      <c r="I146" s="56"/>
      <c r="J146" s="56"/>
      <c r="K146" s="53"/>
      <c r="L146" s="56"/>
    </row>
    <row r="147" spans="1:12" ht="15" x14ac:dyDescent="0.25">
      <c r="A147" s="23"/>
      <c r="B147" s="15"/>
      <c r="C147" s="11"/>
      <c r="D147" s="6"/>
      <c r="E147" s="40"/>
      <c r="F147" s="41"/>
      <c r="G147" s="56"/>
      <c r="H147" s="56"/>
      <c r="I147" s="56"/>
      <c r="J147" s="56"/>
      <c r="K147" s="53"/>
      <c r="L147" s="56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680</v>
      </c>
      <c r="G148" s="57">
        <f t="shared" ref="G148:J148" si="71">SUM(G141:G147)</f>
        <v>25.246999999999996</v>
      </c>
      <c r="H148" s="57">
        <f t="shared" si="71"/>
        <v>26.999999999999996</v>
      </c>
      <c r="I148" s="57">
        <f t="shared" si="71"/>
        <v>82.52</v>
      </c>
      <c r="J148" s="57">
        <f t="shared" si="71"/>
        <v>643.87300000000005</v>
      </c>
      <c r="K148" s="54"/>
      <c r="L148" s="57">
        <f t="shared" ref="L148" si="72">SUM(L141:L147)</f>
        <v>70.11</v>
      </c>
    </row>
    <row r="149" spans="1:12" ht="15" x14ac:dyDescent="0.25">
      <c r="A149" s="25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8"/>
      <c r="H149" s="48"/>
      <c r="I149" s="48"/>
      <c r="J149" s="48"/>
      <c r="K149" s="53"/>
      <c r="L149" s="48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8"/>
      <c r="H150" s="48"/>
      <c r="I150" s="48"/>
      <c r="J150" s="48"/>
      <c r="K150" s="53"/>
      <c r="L150" s="48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8"/>
      <c r="H151" s="48"/>
      <c r="I151" s="48"/>
      <c r="J151" s="48"/>
      <c r="K151" s="53"/>
      <c r="L151" s="48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8"/>
      <c r="H152" s="48"/>
      <c r="I152" s="48"/>
      <c r="J152" s="48"/>
      <c r="K152" s="53"/>
      <c r="L152" s="48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8"/>
      <c r="H153" s="48"/>
      <c r="I153" s="48"/>
      <c r="J153" s="48"/>
      <c r="K153" s="53"/>
      <c r="L153" s="48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8"/>
      <c r="H154" s="48"/>
      <c r="I154" s="48"/>
      <c r="J154" s="48"/>
      <c r="K154" s="53"/>
      <c r="L154" s="48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8"/>
      <c r="H155" s="48"/>
      <c r="I155" s="48"/>
      <c r="J155" s="48"/>
      <c r="K155" s="53"/>
      <c r="L155" s="48"/>
    </row>
    <row r="156" spans="1:12" ht="15" x14ac:dyDescent="0.25">
      <c r="A156" s="23"/>
      <c r="B156" s="15"/>
      <c r="C156" s="11"/>
      <c r="D156" s="6"/>
      <c r="E156" s="40"/>
      <c r="F156" s="41"/>
      <c r="G156" s="48"/>
      <c r="H156" s="48"/>
      <c r="I156" s="48"/>
      <c r="J156" s="48"/>
      <c r="K156" s="53"/>
      <c r="L156" s="48"/>
    </row>
    <row r="157" spans="1:12" ht="15" x14ac:dyDescent="0.25">
      <c r="A157" s="23"/>
      <c r="B157" s="15"/>
      <c r="C157" s="11"/>
      <c r="D157" s="6"/>
      <c r="E157" s="40"/>
      <c r="F157" s="41"/>
      <c r="G157" s="48"/>
      <c r="H157" s="48"/>
      <c r="I157" s="48"/>
      <c r="J157" s="48"/>
      <c r="K157" s="53"/>
      <c r="L157" s="48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49">
        <f t="shared" ref="G158:J158" si="73">SUM(G149:G157)</f>
        <v>0</v>
      </c>
      <c r="H158" s="49">
        <f t="shared" si="73"/>
        <v>0</v>
      </c>
      <c r="I158" s="49">
        <f t="shared" si="73"/>
        <v>0</v>
      </c>
      <c r="J158" s="49">
        <f t="shared" si="73"/>
        <v>0</v>
      </c>
      <c r="K158" s="54"/>
      <c r="L158" s="49">
        <f t="shared" ref="L158" si="74">SUM(L149:L157)</f>
        <v>0</v>
      </c>
    </row>
    <row r="159" spans="1:12" ht="15.75" thickBot="1" x14ac:dyDescent="0.25">
      <c r="A159" s="28">
        <f>A141</f>
        <v>2</v>
      </c>
      <c r="B159" s="29">
        <f>B141</f>
        <v>3</v>
      </c>
      <c r="C159" s="69" t="s">
        <v>4</v>
      </c>
      <c r="D159" s="70"/>
      <c r="E159" s="30"/>
      <c r="F159" s="31">
        <f>F148+F158</f>
        <v>680</v>
      </c>
      <c r="G159" s="50">
        <f t="shared" ref="G159" si="75">G148+G158</f>
        <v>25.246999999999996</v>
      </c>
      <c r="H159" s="50">
        <f t="shared" ref="H159" si="76">H148+H158</f>
        <v>26.999999999999996</v>
      </c>
      <c r="I159" s="50">
        <f t="shared" ref="I159" si="77">I148+I158</f>
        <v>82.52</v>
      </c>
      <c r="J159" s="50">
        <f t="shared" ref="J159:L159" si="78">J148+J158</f>
        <v>643.87300000000005</v>
      </c>
      <c r="K159" s="50"/>
      <c r="L159" s="50">
        <f t="shared" si="78"/>
        <v>70.11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8" t="str">
        <f>[9]Лист1!D4</f>
        <v>Биточки рыбные запеченные</v>
      </c>
      <c r="F160" s="39">
        <f>[9]Лист1!E4</f>
        <v>100</v>
      </c>
      <c r="G160" s="55">
        <f>[9]Лист1!H4</f>
        <v>14.23</v>
      </c>
      <c r="H160" s="55">
        <f>[9]Лист1!I4</f>
        <v>6.4</v>
      </c>
      <c r="I160" s="55">
        <f>[9]Лист1!J4</f>
        <v>11.75</v>
      </c>
      <c r="J160" s="55">
        <f>[9]Лист1!G4</f>
        <v>162</v>
      </c>
      <c r="K160" s="52" t="s">
        <v>43</v>
      </c>
      <c r="L160" s="63">
        <v>18.2</v>
      </c>
    </row>
    <row r="161" spans="1:13" ht="15" x14ac:dyDescent="0.25">
      <c r="A161" s="23"/>
      <c r="B161" s="15"/>
      <c r="C161" s="11"/>
      <c r="D161" s="6"/>
      <c r="E161" s="40" t="str">
        <f>[9]Лист1!D5</f>
        <v>Овощи свежие</v>
      </c>
      <c r="F161" s="41">
        <f>[9]Лист1!E5</f>
        <v>100</v>
      </c>
      <c r="G161" s="56">
        <f>[9]Лист1!H5</f>
        <v>0.88</v>
      </c>
      <c r="H161" s="56">
        <f>[9]Лист1!I5</f>
        <v>1.0999999999999999E-2</v>
      </c>
      <c r="I161" s="56">
        <f>[9]Лист1!J5</f>
        <v>2.86</v>
      </c>
      <c r="J161" s="56">
        <f>[9]Лист1!G5</f>
        <v>15.4</v>
      </c>
      <c r="K161" s="53" t="s">
        <v>61</v>
      </c>
      <c r="L161" s="64">
        <f>[9]Лист1!F5</f>
        <v>14.2</v>
      </c>
    </row>
    <row r="162" spans="1:13" ht="15" x14ac:dyDescent="0.25">
      <c r="A162" s="23"/>
      <c r="B162" s="15"/>
      <c r="C162" s="11"/>
      <c r="D162" s="7"/>
      <c r="E162" s="40" t="str">
        <f>[9]Лист1!D6</f>
        <v>Картофельное пюре</v>
      </c>
      <c r="F162" s="41">
        <f>[9]Лист1!E6</f>
        <v>200</v>
      </c>
      <c r="G162" s="56">
        <f>[9]Лист1!H6</f>
        <v>4.7249999999999996</v>
      </c>
      <c r="H162" s="56">
        <f>[9]Лист1!I6</f>
        <v>9.7249999999999996</v>
      </c>
      <c r="I162" s="56">
        <f>[9]Лист1!J6</f>
        <v>21.25</v>
      </c>
      <c r="J162" s="56">
        <f>[9]Лист1!G6</f>
        <v>202.5</v>
      </c>
      <c r="K162" s="53" t="s">
        <v>62</v>
      </c>
      <c r="L162" s="63">
        <v>10.1</v>
      </c>
    </row>
    <row r="163" spans="1:13" ht="15" x14ac:dyDescent="0.25">
      <c r="A163" s="23"/>
      <c r="B163" s="15"/>
      <c r="C163" s="11"/>
      <c r="D163" s="7" t="s">
        <v>52</v>
      </c>
      <c r="E163" s="40" t="str">
        <f>[9]Лист1!D7</f>
        <v>Чай с лимоном</v>
      </c>
      <c r="F163" s="41">
        <f>[9]Лист1!E7</f>
        <v>200</v>
      </c>
      <c r="G163" s="56">
        <f>[9]Лист1!H7</f>
        <v>0.26</v>
      </c>
      <c r="H163" s="56">
        <v>2.6</v>
      </c>
      <c r="I163" s="56">
        <f>[9]Лист1!J7</f>
        <v>15.22</v>
      </c>
      <c r="J163" s="56">
        <f>[9]Лист1!G7</f>
        <v>59</v>
      </c>
      <c r="K163" s="53" t="s">
        <v>63</v>
      </c>
      <c r="L163" s="63">
        <v>3.81</v>
      </c>
      <c r="M163" s="62"/>
    </row>
    <row r="164" spans="1:13" ht="15" x14ac:dyDescent="0.25">
      <c r="A164" s="23"/>
      <c r="B164" s="15"/>
      <c r="C164" s="11"/>
      <c r="D164" s="7" t="s">
        <v>23</v>
      </c>
      <c r="E164" s="40" t="str">
        <f>[9]Лист1!D8</f>
        <v>Хлеб ржаной</v>
      </c>
      <c r="F164" s="41">
        <f>[9]Лист1!E8</f>
        <v>30</v>
      </c>
      <c r="G164" s="56">
        <f>[9]Лист1!H8</f>
        <v>1.68</v>
      </c>
      <c r="H164" s="56">
        <v>3.2</v>
      </c>
      <c r="I164" s="56">
        <f>[9]Лист1!J8</f>
        <v>14.82</v>
      </c>
      <c r="J164" s="56">
        <f>[9]Лист1!G8</f>
        <v>68.97</v>
      </c>
      <c r="K164" s="53" t="s">
        <v>41</v>
      </c>
      <c r="L164" s="63">
        <f>[9]Лист1!F8</f>
        <v>2.2200000000000002</v>
      </c>
    </row>
    <row r="165" spans="1:13" ht="15" x14ac:dyDescent="0.25">
      <c r="A165" s="23"/>
      <c r="B165" s="15"/>
      <c r="C165" s="11"/>
      <c r="D165" s="6" t="s">
        <v>39</v>
      </c>
      <c r="E165" s="40" t="str">
        <f t="shared" ref="E165:L165" si="79">E145</f>
        <v>Фрукты свежие</v>
      </c>
      <c r="F165" s="41">
        <f t="shared" si="79"/>
        <v>150</v>
      </c>
      <c r="G165" s="56">
        <v>3.4</v>
      </c>
      <c r="H165" s="56">
        <v>3.9</v>
      </c>
      <c r="I165" s="56">
        <f t="shared" si="79"/>
        <v>9.8000000000000007</v>
      </c>
      <c r="J165" s="56">
        <f t="shared" si="79"/>
        <v>47</v>
      </c>
      <c r="K165" s="53" t="str">
        <f t="shared" si="79"/>
        <v>гост</v>
      </c>
      <c r="L165" s="56">
        <f t="shared" si="79"/>
        <v>22.5</v>
      </c>
    </row>
    <row r="166" spans="1:13" ht="15" x14ac:dyDescent="0.25">
      <c r="A166" s="23"/>
      <c r="B166" s="15"/>
      <c r="C166" s="11"/>
      <c r="D166" s="6"/>
      <c r="E166" s="40"/>
      <c r="F166" s="41"/>
      <c r="G166" s="56"/>
      <c r="H166" s="56"/>
      <c r="I166" s="56"/>
      <c r="J166" s="56"/>
      <c r="K166" s="53"/>
      <c r="L166" s="56"/>
    </row>
    <row r="167" spans="1:13" ht="15" x14ac:dyDescent="0.25">
      <c r="A167" s="24"/>
      <c r="B167" s="17"/>
      <c r="C167" s="8"/>
      <c r="D167" s="18" t="s">
        <v>33</v>
      </c>
      <c r="E167" s="9"/>
      <c r="F167" s="19">
        <f>SUM(F160:F166)</f>
        <v>780</v>
      </c>
      <c r="G167" s="57">
        <f>SUM(G160:G166)</f>
        <v>25.175000000000001</v>
      </c>
      <c r="H167" s="57">
        <f>SUM(H160:H166)</f>
        <v>25.835999999999999</v>
      </c>
      <c r="I167" s="57">
        <f t="shared" ref="I167:J167" si="80">SUM(I160:I166)</f>
        <v>75.7</v>
      </c>
      <c r="J167" s="57">
        <f t="shared" si="80"/>
        <v>554.87</v>
      </c>
      <c r="K167" s="54"/>
      <c r="L167" s="57">
        <f t="shared" ref="L167" si="81">SUM(L160:L166)</f>
        <v>71.03</v>
      </c>
    </row>
    <row r="168" spans="1:13" ht="15" x14ac:dyDescent="0.25">
      <c r="A168" s="25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8"/>
      <c r="H168" s="48"/>
      <c r="I168" s="48"/>
      <c r="J168" s="48"/>
      <c r="K168" s="53"/>
      <c r="L168" s="48"/>
    </row>
    <row r="169" spans="1:13" ht="15" x14ac:dyDescent="0.25">
      <c r="A169" s="23"/>
      <c r="B169" s="15"/>
      <c r="C169" s="11"/>
      <c r="D169" s="7" t="s">
        <v>27</v>
      </c>
      <c r="E169" s="40"/>
      <c r="F169" s="41"/>
      <c r="G169" s="48"/>
      <c r="H169" s="48"/>
      <c r="I169" s="48"/>
      <c r="J169" s="48"/>
      <c r="K169" s="53"/>
      <c r="L169" s="48"/>
    </row>
    <row r="170" spans="1:13" ht="15" x14ac:dyDescent="0.25">
      <c r="A170" s="23"/>
      <c r="B170" s="15"/>
      <c r="C170" s="11"/>
      <c r="D170" s="7" t="s">
        <v>28</v>
      </c>
      <c r="E170" s="40"/>
      <c r="F170" s="41"/>
      <c r="G170" s="48"/>
      <c r="H170" s="48"/>
      <c r="I170" s="48"/>
      <c r="J170" s="48"/>
      <c r="K170" s="53"/>
      <c r="L170" s="48"/>
    </row>
    <row r="171" spans="1:13" ht="15" x14ac:dyDescent="0.25">
      <c r="A171" s="23"/>
      <c r="B171" s="15"/>
      <c r="C171" s="11"/>
      <c r="D171" s="7" t="s">
        <v>29</v>
      </c>
      <c r="E171" s="40"/>
      <c r="F171" s="41"/>
      <c r="G171" s="48"/>
      <c r="H171" s="48"/>
      <c r="I171" s="48"/>
      <c r="J171" s="48"/>
      <c r="K171" s="53"/>
      <c r="L171" s="48"/>
    </row>
    <row r="172" spans="1:13" ht="15" x14ac:dyDescent="0.25">
      <c r="A172" s="23"/>
      <c r="B172" s="15"/>
      <c r="C172" s="11"/>
      <c r="D172" s="7" t="s">
        <v>30</v>
      </c>
      <c r="E172" s="40"/>
      <c r="F172" s="41"/>
      <c r="G172" s="48"/>
      <c r="H172" s="48"/>
      <c r="I172" s="48"/>
      <c r="J172" s="48"/>
      <c r="K172" s="53"/>
      <c r="L172" s="48"/>
    </row>
    <row r="173" spans="1:13" ht="15" x14ac:dyDescent="0.25">
      <c r="A173" s="23"/>
      <c r="B173" s="15"/>
      <c r="C173" s="11"/>
      <c r="D173" s="7" t="s">
        <v>31</v>
      </c>
      <c r="E173" s="40"/>
      <c r="F173" s="41"/>
      <c r="G173" s="48"/>
      <c r="H173" s="48"/>
      <c r="I173" s="48"/>
      <c r="J173" s="48"/>
      <c r="K173" s="53"/>
      <c r="L173" s="48"/>
    </row>
    <row r="174" spans="1:13" ht="15" x14ac:dyDescent="0.25">
      <c r="A174" s="23"/>
      <c r="B174" s="15"/>
      <c r="C174" s="11"/>
      <c r="D174" s="7" t="s">
        <v>32</v>
      </c>
      <c r="E174" s="40"/>
      <c r="F174" s="41"/>
      <c r="G174" s="48"/>
      <c r="H174" s="48"/>
      <c r="I174" s="48"/>
      <c r="J174" s="48"/>
      <c r="K174" s="53"/>
      <c r="L174" s="48"/>
    </row>
    <row r="175" spans="1:13" ht="15" x14ac:dyDescent="0.25">
      <c r="A175" s="23"/>
      <c r="B175" s="15"/>
      <c r="C175" s="11"/>
      <c r="D175" s="6"/>
      <c r="E175" s="40"/>
      <c r="F175" s="41"/>
      <c r="G175" s="48"/>
      <c r="H175" s="48"/>
      <c r="I175" s="48"/>
      <c r="J175" s="48"/>
      <c r="K175" s="53"/>
      <c r="L175" s="48"/>
    </row>
    <row r="176" spans="1:13" ht="15" x14ac:dyDescent="0.25">
      <c r="A176" s="23"/>
      <c r="B176" s="15"/>
      <c r="C176" s="11"/>
      <c r="D176" s="6"/>
      <c r="E176" s="40"/>
      <c r="F176" s="41"/>
      <c r="G176" s="48"/>
      <c r="H176" s="48"/>
      <c r="I176" s="48"/>
      <c r="J176" s="48"/>
      <c r="K176" s="53"/>
      <c r="L176" s="48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49">
        <f t="shared" ref="G177:J177" si="82">SUM(G168:G176)</f>
        <v>0</v>
      </c>
      <c r="H177" s="49">
        <f t="shared" si="82"/>
        <v>0</v>
      </c>
      <c r="I177" s="49">
        <f t="shared" si="82"/>
        <v>0</v>
      </c>
      <c r="J177" s="49">
        <f t="shared" si="82"/>
        <v>0</v>
      </c>
      <c r="K177" s="54"/>
      <c r="L177" s="49">
        <f t="shared" ref="L177" si="83">SUM(L168:L176)</f>
        <v>0</v>
      </c>
    </row>
    <row r="178" spans="1:12" ht="15" x14ac:dyDescent="0.2">
      <c r="A178" s="28">
        <f>A160</f>
        <v>2</v>
      </c>
      <c r="B178" s="29">
        <f>B160</f>
        <v>4</v>
      </c>
      <c r="C178" s="69" t="s">
        <v>4</v>
      </c>
      <c r="D178" s="70"/>
      <c r="E178" s="30"/>
      <c r="F178" s="31">
        <f>F167+F177</f>
        <v>780</v>
      </c>
      <c r="G178" s="50">
        <f t="shared" ref="G178" si="84">G167+G177</f>
        <v>25.175000000000001</v>
      </c>
      <c r="H178" s="50">
        <f t="shared" ref="H178" si="85">H167+H177</f>
        <v>25.835999999999999</v>
      </c>
      <c r="I178" s="50">
        <f t="shared" ref="I178" si="86">I167+I177</f>
        <v>75.7</v>
      </c>
      <c r="J178" s="50">
        <f t="shared" ref="J178:L178" si="87">J167+J177</f>
        <v>554.87</v>
      </c>
      <c r="K178" s="50"/>
      <c r="L178" s="50">
        <f t="shared" si="87"/>
        <v>71.03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8" t="str">
        <f>[10]Лист1!D4</f>
        <v>Макароны отварные с сыром</v>
      </c>
      <c r="F179" s="39">
        <f>[10]Лист1!E4</f>
        <v>200</v>
      </c>
      <c r="G179" s="55">
        <f>[10]Лист1!H4</f>
        <v>13.53</v>
      </c>
      <c r="H179" s="55">
        <f>[10]Лист1!I4</f>
        <v>15.92</v>
      </c>
      <c r="I179" s="55">
        <f>[10]Лист1!J4</f>
        <v>34.11</v>
      </c>
      <c r="J179" s="55">
        <f>[10]Лист1!G4</f>
        <v>334.4</v>
      </c>
      <c r="K179" s="52" t="s">
        <v>46</v>
      </c>
      <c r="L179" s="55">
        <f>[10]Лист1!F4</f>
        <v>27.03</v>
      </c>
    </row>
    <row r="180" spans="1:12" ht="15" x14ac:dyDescent="0.25">
      <c r="A180" s="23"/>
      <c r="B180" s="15"/>
      <c r="C180" s="11"/>
      <c r="D180" s="6"/>
      <c r="E180" s="40" t="str">
        <f>[10]Лист1!D5</f>
        <v>Салат "Студенческий"</v>
      </c>
      <c r="F180" s="41">
        <f>[10]Лист1!E5</f>
        <v>120</v>
      </c>
      <c r="G180" s="56">
        <f>[10]Лист1!H5</f>
        <v>2.13</v>
      </c>
      <c r="H180" s="56">
        <f>[10]Лист1!I5</f>
        <v>7.15</v>
      </c>
      <c r="I180" s="56">
        <f>[10]Лист1!J5</f>
        <v>5.39</v>
      </c>
      <c r="J180" s="56">
        <f>[10]Лист1!G5</f>
        <v>95</v>
      </c>
      <c r="K180" s="53"/>
      <c r="L180" s="56">
        <f>[10]Лист1!F5</f>
        <v>14.29</v>
      </c>
    </row>
    <row r="181" spans="1:12" ht="15" x14ac:dyDescent="0.25">
      <c r="A181" s="23"/>
      <c r="B181" s="15"/>
      <c r="C181" s="11"/>
      <c r="D181" s="7" t="s">
        <v>64</v>
      </c>
      <c r="E181" s="40" t="str">
        <f>[10]Лист1!D6</f>
        <v>Фрукты свежие</v>
      </c>
      <c r="F181" s="41">
        <f>[10]Лист1!E6</f>
        <v>100</v>
      </c>
      <c r="G181" s="56">
        <v>5.3</v>
      </c>
      <c r="H181" s="56">
        <f>[10]Лист1!I6</f>
        <v>0.6</v>
      </c>
      <c r="I181" s="56">
        <f>[10]Лист1!J6</f>
        <v>14.7</v>
      </c>
      <c r="J181" s="56">
        <f>[10]Лист1!G6</f>
        <v>47</v>
      </c>
      <c r="K181" s="53" t="s">
        <v>47</v>
      </c>
      <c r="L181" s="56">
        <f>[10]Лист1!F6</f>
        <v>17.91</v>
      </c>
    </row>
    <row r="182" spans="1:12" ht="15" x14ac:dyDescent="0.25">
      <c r="A182" s="23"/>
      <c r="B182" s="15"/>
      <c r="C182" s="11"/>
      <c r="D182" s="7" t="s">
        <v>22</v>
      </c>
      <c r="E182" s="40" t="str">
        <f>[10]Лист1!D7</f>
        <v>Какао с молоком</v>
      </c>
      <c r="F182" s="41">
        <f>[10]Лист1!E7</f>
        <v>200</v>
      </c>
      <c r="G182" s="56">
        <f>[10]Лист1!H7</f>
        <v>1.74</v>
      </c>
      <c r="H182" s="56">
        <f>[10]Лист1!I7</f>
        <v>1.85</v>
      </c>
      <c r="I182" s="56">
        <f>[10]Лист1!J7</f>
        <v>10.92</v>
      </c>
      <c r="J182" s="56">
        <f>[10]Лист1!G7</f>
        <v>105</v>
      </c>
      <c r="K182" s="53" t="s">
        <v>41</v>
      </c>
      <c r="L182" s="56">
        <f>[10]Лист1!F7</f>
        <v>8.65</v>
      </c>
    </row>
    <row r="183" spans="1:12" ht="15" x14ac:dyDescent="0.25">
      <c r="A183" s="23"/>
      <c r="B183" s="15"/>
      <c r="C183" s="11"/>
      <c r="D183" s="7" t="s">
        <v>23</v>
      </c>
      <c r="E183" s="40" t="str">
        <f>[10]Лист1!D8</f>
        <v>Хлеб пшеничный</v>
      </c>
      <c r="F183" s="41">
        <f>[10]Лист1!E8</f>
        <v>30</v>
      </c>
      <c r="G183" s="56">
        <f>[10]Лист1!H8</f>
        <v>2.37</v>
      </c>
      <c r="H183" s="56">
        <f>[10]Лист1!I8</f>
        <v>0.31</v>
      </c>
      <c r="I183" s="56">
        <f>[10]Лист1!J8</f>
        <v>14.49</v>
      </c>
      <c r="J183" s="56">
        <f>[10]Лист1!G8</f>
        <v>70.14</v>
      </c>
      <c r="K183" s="53" t="s">
        <v>41</v>
      </c>
      <c r="L183" s="56">
        <f>[10]Лист1!F8</f>
        <v>2.2200000000000002</v>
      </c>
    </row>
    <row r="184" spans="1:12" ht="15" x14ac:dyDescent="0.25">
      <c r="A184" s="23"/>
      <c r="B184" s="15"/>
      <c r="C184" s="11"/>
      <c r="D184" s="6"/>
      <c r="E184" s="40"/>
      <c r="F184" s="41"/>
      <c r="G184" s="56"/>
      <c r="H184" s="56"/>
      <c r="I184" s="56"/>
      <c r="J184" s="56"/>
      <c r="K184" s="53"/>
      <c r="L184" s="56"/>
    </row>
    <row r="185" spans="1:12" ht="15" x14ac:dyDescent="0.25">
      <c r="A185" s="23"/>
      <c r="B185" s="15"/>
      <c r="C185" s="11"/>
      <c r="D185" s="6"/>
      <c r="E185" s="40"/>
      <c r="F185" s="41"/>
      <c r="G185" s="56"/>
      <c r="H185" s="56"/>
      <c r="I185" s="56"/>
      <c r="J185" s="56"/>
      <c r="K185" s="53"/>
      <c r="L185" s="56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650</v>
      </c>
      <c r="G186" s="57">
        <f t="shared" ref="G186:J186" si="88">SUM(G179:G185)</f>
        <v>25.07</v>
      </c>
      <c r="H186" s="57">
        <f t="shared" si="88"/>
        <v>25.830000000000002</v>
      </c>
      <c r="I186" s="57">
        <f t="shared" si="88"/>
        <v>79.61</v>
      </c>
      <c r="J186" s="57">
        <f t="shared" si="88"/>
        <v>651.54</v>
      </c>
      <c r="K186" s="54"/>
      <c r="L186" s="57">
        <f t="shared" ref="L186" si="89">SUM(L179:L185)</f>
        <v>70.100000000000009</v>
      </c>
    </row>
    <row r="187" spans="1:12" ht="15" x14ac:dyDescent="0.2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8"/>
      <c r="H187" s="48"/>
      <c r="I187" s="48"/>
      <c r="J187" s="48"/>
      <c r="K187" s="53"/>
      <c r="L187" s="48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8"/>
      <c r="H188" s="48"/>
      <c r="I188" s="48"/>
      <c r="J188" s="48"/>
      <c r="K188" s="53"/>
      <c r="L188" s="48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8"/>
      <c r="H189" s="48"/>
      <c r="I189" s="48"/>
      <c r="J189" s="48"/>
      <c r="K189" s="53"/>
      <c r="L189" s="48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8"/>
      <c r="H190" s="48"/>
      <c r="I190" s="48"/>
      <c r="J190" s="48"/>
      <c r="K190" s="53"/>
      <c r="L190" s="48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8"/>
      <c r="H191" s="48"/>
      <c r="I191" s="48"/>
      <c r="J191" s="48"/>
      <c r="K191" s="53"/>
      <c r="L191" s="48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8"/>
      <c r="H192" s="48"/>
      <c r="I192" s="48"/>
      <c r="J192" s="48"/>
      <c r="K192" s="53"/>
      <c r="L192" s="48"/>
    </row>
    <row r="193" spans="1:12" ht="15" x14ac:dyDescent="0.25">
      <c r="A193" s="23"/>
      <c r="B193" s="15"/>
      <c r="C193" s="11"/>
      <c r="D193" s="7" t="s">
        <v>32</v>
      </c>
      <c r="E193" s="40"/>
      <c r="F193" s="41"/>
      <c r="G193" s="48"/>
      <c r="H193" s="48"/>
      <c r="I193" s="48"/>
      <c r="J193" s="48"/>
      <c r="K193" s="53"/>
      <c r="L193" s="48"/>
    </row>
    <row r="194" spans="1:12" ht="15" x14ac:dyDescent="0.25">
      <c r="A194" s="23"/>
      <c r="B194" s="15"/>
      <c r="C194" s="11"/>
      <c r="D194" s="6"/>
      <c r="E194" s="40"/>
      <c r="F194" s="41"/>
      <c r="G194" s="48"/>
      <c r="H194" s="48"/>
      <c r="I194" s="48"/>
      <c r="J194" s="48"/>
      <c r="K194" s="53"/>
      <c r="L194" s="48"/>
    </row>
    <row r="195" spans="1:12" ht="15" x14ac:dyDescent="0.25">
      <c r="A195" s="23"/>
      <c r="B195" s="15"/>
      <c r="C195" s="11"/>
      <c r="D195" s="6"/>
      <c r="E195" s="40"/>
      <c r="F195" s="41"/>
      <c r="G195" s="48"/>
      <c r="H195" s="48"/>
      <c r="I195" s="48"/>
      <c r="J195" s="48"/>
      <c r="K195" s="53"/>
      <c r="L195" s="48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49">
        <f t="shared" ref="G196:J196" si="90">SUM(G187:G195)</f>
        <v>0</v>
      </c>
      <c r="H196" s="49">
        <f t="shared" si="90"/>
        <v>0</v>
      </c>
      <c r="I196" s="49">
        <f t="shared" si="90"/>
        <v>0</v>
      </c>
      <c r="J196" s="49">
        <f t="shared" si="90"/>
        <v>0</v>
      </c>
      <c r="K196" s="54"/>
      <c r="L196" s="49">
        <f t="shared" ref="L196" si="91">SUM(L187:L195)</f>
        <v>0</v>
      </c>
    </row>
    <row r="197" spans="1:12" ht="15" x14ac:dyDescent="0.2">
      <c r="A197" s="28">
        <f>A179</f>
        <v>2</v>
      </c>
      <c r="B197" s="29">
        <f>B179</f>
        <v>5</v>
      </c>
      <c r="C197" s="69" t="s">
        <v>4</v>
      </c>
      <c r="D197" s="70"/>
      <c r="E197" s="30"/>
      <c r="F197" s="31">
        <f>F186+F196</f>
        <v>650</v>
      </c>
      <c r="G197" s="50">
        <f t="shared" ref="G197" si="92">G186+G196</f>
        <v>25.07</v>
      </c>
      <c r="H197" s="50">
        <f t="shared" ref="H197" si="93">H186+H196</f>
        <v>25.830000000000002</v>
      </c>
      <c r="I197" s="50">
        <f t="shared" ref="I197" si="94">I186+I196</f>
        <v>79.61</v>
      </c>
      <c r="J197" s="50">
        <f t="shared" ref="J197:L197" si="95">J186+J196</f>
        <v>651.54</v>
      </c>
      <c r="K197" s="50"/>
      <c r="L197" s="50">
        <f t="shared" si="95"/>
        <v>70.100000000000009</v>
      </c>
    </row>
    <row r="198" spans="1:12" x14ac:dyDescent="0.2">
      <c r="A198" s="26"/>
      <c r="B198" s="27"/>
      <c r="C198" s="71" t="s">
        <v>5</v>
      </c>
      <c r="D198" s="71"/>
      <c r="E198" s="71"/>
      <c r="F198" s="33">
        <f>(F25+F45+F64+F83+F102+F121+F140+F159+F178+F197)/(IF(F25=0,0,1)+IF(F45=0,0,1)+IF(F64=0,0,1)+IF(F83=0,0,1)+IF(F102=0,0,1)+IF(F121=0,0,1)+IF(F140=0,0,1)+IF(F159=0,0,1)+IF(F178=0,0,1)+IF(F197=0,0,1))</f>
        <v>680</v>
      </c>
      <c r="G198" s="51">
        <f t="shared" ref="G198:J198" si="96">(G25+G45+G64+G83+G102+G121+G140+G159+G178+G197)/(IF(G25=0,0,1)+IF(G45=0,0,1)+IF(G64=0,0,1)+IF(G83=0,0,1)+IF(G102=0,0,1)+IF(G121=0,0,1)+IF(G140=0,0,1)+IF(G159=0,0,1)+IF(G178=0,0,1)+IF(G197=0,0,1))</f>
        <v>80.5227</v>
      </c>
      <c r="H198" s="51">
        <f t="shared" si="96"/>
        <v>26.211599999999997</v>
      </c>
      <c r="I198" s="51">
        <f t="shared" si="96"/>
        <v>76.374800000000008</v>
      </c>
      <c r="J198" s="51">
        <f t="shared" si="96"/>
        <v>574.87119999999993</v>
      </c>
      <c r="K198" s="51"/>
      <c r="L198" s="51">
        <f t="shared" ref="L198" si="97">(L25+L45+L64+L83+L102+L121+L140+L159+L178+L197)/(IF(L25=0,0,1)+IF(L45=0,0,1)+IF(L64=0,0,1)+IF(L83=0,0,1)+IF(L102=0,0,1)+IF(L121=0,0,1)+IF(L140=0,0,1)+IF(L159=0,0,1)+IF(L178=0,0,1)+IF(L197=0,0,1))</f>
        <v>70.204999999999998</v>
      </c>
    </row>
  </sheetData>
  <customSheetViews>
    <customSheetView guid="{AD806CB4-2DD6-46C3-ACE0-9F8A1EE30DA3}">
      <pane xSplit="4" ySplit="5" topLeftCell="E6" activePane="bottomRight" state="frozen"/>
      <selection pane="bottomRight" activeCell="D26" sqref="D26:K32"/>
      <pageMargins left="0.7" right="0.7" top="0.75" bottom="0.75" header="0.3" footer="0.3"/>
      <pageSetup paperSize="9" orientation="portrait"/>
    </customSheetView>
  </customSheetViews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2023-10-23T14:47:38Z</cp:lastPrinted>
  <dcterms:created xsi:type="dcterms:W3CDTF">2022-05-16T14:23:56Z</dcterms:created>
  <dcterms:modified xsi:type="dcterms:W3CDTF">2024-09-06T10:28:51Z</dcterms:modified>
</cp:coreProperties>
</file>